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<sst xmlns="http://schemas.openxmlformats.org/spreadsheetml/2006/main" count="8129" uniqueCount="5280">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</sst>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3349</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Tapes</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Tapes</v>
      </c>
      <c r="C14" s="311"/>
      <c r="D14" s="311"/>
      <c r="E14" s="311"/>
      <c r="F14" s="311"/>
      <c r="G14" s="312"/>
      <c r="H14" s="289" t="s">
        <v>3201</v>
      </c>
      <c r="I14" s="290"/>
      <c r="J14" s="294">
        <f>VLOOKUP(B14,B_DADOS!A3:Z499,2,FALSE)</f>
        <v>432110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18203680000106</v>
      </c>
      <c r="D16" s="301"/>
      <c r="E16" s="316" t="s">
        <v>3172</v>
      </c>
      <c r="F16" s="298" t="str">
        <f>VLOOKUP(B14,B_DADOS!A3:Z499,17,FALSE)</f>
        <v>Rua João Pessoa, n° 317</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96760000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Sílvio Luis da Silva Rafaeli</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51 - 3672-1788/ 3672-5200</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Tapes</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Tapes</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Tapes</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3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Tapes</v>
      </c>
      <c r="C6" s="402"/>
      <c r="D6" s="402"/>
      <c r="E6" s="402"/>
      <c r="F6" s="402"/>
      <c r="G6" s="402"/>
      <c r="H6" s="402"/>
      <c r="I6" s="403"/>
      <c r="J6" s="2" t="s">
        <v>3170</v>
      </c>
    </row>
    <row r="7" spans="2:10" ht="15">
      <c r="B7" s="125" t="s">
        <v>3171</v>
      </c>
      <c r="C7" s="397"/>
      <c r="D7" s="398"/>
      <c r="E7" s="128" t="s">
        <v>3172</v>
      </c>
      <c r="F7" s="379" t="str">
        <f>VLOOKUP(DADOS_CADASTRAIS!B6,B_DADOS!A3:Z499,13,FALSE)</f>
        <v>Rua cel. Pacheco 198</v>
      </c>
      <c r="G7" s="363"/>
      <c r="H7" s="363"/>
      <c r="I7" s="363"/>
      <c r="J7" s="364"/>
    </row>
    <row r="8" spans="2:10" ht="15">
      <c r="B8" s="126" t="s">
        <v>3173</v>
      </c>
      <c r="C8" s="376" t="str">
        <f>VLOOKUP(DADOS_CADASTRAIS!B6,B_DADOS!A3:Z499,14,FALSE)</f>
        <v>96760-000</v>
      </c>
      <c r="D8" s="404"/>
      <c r="E8" s="129" t="s">
        <v>3174</v>
      </c>
      <c r="F8" s="376" t="str">
        <f>VLOOKUP(DADOS_CADASTRAIS!B6,B_DADOS!A3:Z499,12,FALSE)</f>
        <v>51 - 3672-1788/ 3672-5200</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Sílvio Luis da Silva Rafaeli</v>
      </c>
      <c r="E12" s="383"/>
      <c r="F12" s="383"/>
      <c r="G12" s="384"/>
      <c r="H12" s="35" t="s">
        <v>3179</v>
      </c>
      <c r="I12" s="386"/>
      <c r="J12" s="387"/>
    </row>
    <row r="13" spans="2:10" ht="15">
      <c r="B13" s="380" t="s">
        <v>3180</v>
      </c>
      <c r="C13" s="381"/>
      <c r="D13" s="381"/>
      <c r="E13" s="382"/>
      <c r="F13" s="32" t="s">
        <v>3172</v>
      </c>
      <c r="G13" s="363" t="str">
        <f>VLOOKUP(DADOS_CADASTRAIS!B6,B_DADOS!A3:Z499,13,FALSE)</f>
        <v>Rua cel. Pacheco 198</v>
      </c>
      <c r="H13" s="363"/>
      <c r="I13" s="363"/>
      <c r="J13" s="364"/>
    </row>
    <row r="14" spans="2:10" ht="15">
      <c r="B14" s="126" t="s">
        <v>3173</v>
      </c>
      <c r="C14" s="378" t="str">
        <f>VLOOKUP(DADOS_CADASTRAIS!B6,B_DADOS!A3:Z499,14,FALSE)</f>
        <v>96760-000</v>
      </c>
      <c r="D14" s="379"/>
      <c r="E14" s="130" t="s">
        <v>3174</v>
      </c>
      <c r="F14" s="351" t="str">
        <f>VLOOKUP(DADOS_CADASTRAIS!B6,B_DADOS!A3:Z499,12,FALSE)</f>
        <v>51 - 3672-1788/ 3672-5200</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18203680000106</v>
      </c>
      <c r="D18" s="369"/>
      <c r="E18" s="365" t="s">
        <v>3182</v>
      </c>
      <c r="F18" s="366"/>
      <c r="G18" s="366"/>
      <c r="H18" s="366"/>
      <c r="I18" s="366"/>
      <c r="J18" s="367"/>
    </row>
    <row r="19" spans="2:10" ht="15">
      <c r="B19" s="131" t="s">
        <v>3174</v>
      </c>
      <c r="C19" s="351" t="str">
        <f>VLOOKUP(DADOS_CADASTRAIS!B6,B_DADOS!A3:Z499,22,FALSE)</f>
        <v>51 - 36721345</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Sílvio Luis da Silva Rafaeli</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Tapes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Sílvio Luis da Silva Rafaeli</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Rua cel. Pacheco 198</v>
      </c>
      <c r="G22" s="456"/>
      <c r="H22" s="456"/>
      <c r="I22" s="456"/>
      <c r="J22" s="456"/>
      <c r="K22" s="456"/>
      <c r="L22" s="456"/>
    </row>
    <row r="23" spans="2:12" ht="15.75">
      <c r="B23" s="30" t="s">
        <v>3161</v>
      </c>
      <c r="C23" s="472" t="str">
        <f>VLOOKUP(ENTRADA!D14,B_DADOS!A3:Z499,12,FALSE)</f>
        <v>51 - 3672-1788/ 3672-5200</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Tapes</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147</v>
      </c>
      <c r="I14" s="568"/>
      <c r="J14" s="569"/>
    </row>
    <row r="15" spans="2:10" s="49" customFormat="1" ht="15.75" thickBot="1">
      <c r="B15" s="563" t="s">
        <v>90</v>
      </c>
      <c r="C15" s="564"/>
      <c r="D15" s="564"/>
      <c r="E15" s="564"/>
      <c r="F15" s="565"/>
      <c r="G15" s="53"/>
      <c r="H15" s="115">
        <f>SUM(H14:H14)</f>
        <v>147</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