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<sst xmlns="http://schemas.openxmlformats.org/spreadsheetml/2006/main" count="8130" uniqueCount="5280">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</sst>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2877</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Arroio Grande</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Arroio Grande</v>
      </c>
      <c r="C14" s="340"/>
      <c r="D14" s="340"/>
      <c r="E14" s="340"/>
      <c r="F14" s="340"/>
      <c r="G14" s="341"/>
      <c r="H14" s="317" t="s">
        <v>3195</v>
      </c>
      <c r="I14" s="323"/>
      <c r="J14" s="307">
        <f>VLOOKUP(B14,B_DADOS!A3:Z499,2,FALSE)</f>
        <v>430130</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13878761000192</v>
      </c>
      <c r="D16" s="330"/>
      <c r="E16" s="345" t="s">
        <v>3168</v>
      </c>
      <c r="F16" s="310" t="str">
        <f>VLOOKUP(B14,B_DADOS!A3:Z499,17,FALSE)</f>
        <v>Rua Doutor  Monteiro, n° 199</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96330000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Luis Henrique Pereira da Silva</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53 - 3262-5000</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Arroio Grande</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Arroio Grande</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Arroio Grande</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Arroio Grande</v>
      </c>
      <c r="C6" s="436"/>
      <c r="D6" s="436"/>
      <c r="E6" s="436"/>
      <c r="F6" s="436"/>
      <c r="G6" s="436"/>
      <c r="H6" s="436"/>
      <c r="I6" s="437"/>
      <c r="J6" s="2" t="s">
        <v>3166</v>
      </c>
    </row>
    <row r="7" spans="2:10" ht="15">
      <c r="B7" s="122" t="s">
        <v>3167</v>
      </c>
      <c r="C7" s="431"/>
      <c r="D7" s="432"/>
      <c r="E7" s="125" t="s">
        <v>3168</v>
      </c>
      <c r="F7" s="428" t="str">
        <f>VLOOKUP(DADOS_CADASTRAIS!B6,B_DADOS!A3:Z499,13,FALSE)</f>
        <v>Dr.Monteiro, 199</v>
      </c>
      <c r="G7" s="429"/>
      <c r="H7" s="429"/>
      <c r="I7" s="429"/>
      <c r="J7" s="430"/>
    </row>
    <row r="8" spans="2:10" ht="15">
      <c r="B8" s="123" t="s">
        <v>3169</v>
      </c>
      <c r="C8" s="438" t="str">
        <f>VLOOKUP(DADOS_CADASTRAIS!B6,B_DADOS!A3:Z499,14,FALSE)</f>
        <v>96330-000</v>
      </c>
      <c r="D8" s="439"/>
      <c r="E8" s="126" t="s">
        <v>3170</v>
      </c>
      <c r="F8" s="438" t="str">
        <f>VLOOKUP(DADOS_CADASTRAIS!B6,B_DADOS!A3:Z499,12,FALSE)</f>
        <v>53 - 3262-5000</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Luis Henrique Pereira da Silva</v>
      </c>
      <c r="E12" s="447"/>
      <c r="F12" s="447"/>
      <c r="G12" s="448"/>
      <c r="H12" s="32" t="s">
        <v>3175</v>
      </c>
      <c r="I12" s="451"/>
      <c r="J12" s="452"/>
    </row>
    <row r="13" spans="2:10" ht="15">
      <c r="B13" s="444" t="s">
        <v>3176</v>
      </c>
      <c r="C13" s="445"/>
      <c r="D13" s="445"/>
      <c r="E13" s="446"/>
      <c r="F13" s="29" t="s">
        <v>3168</v>
      </c>
      <c r="G13" s="429" t="str">
        <f>VLOOKUP(DADOS_CADASTRAIS!B6,B_DADOS!A3:Z499,13,FALSE)</f>
        <v>Dr.Monteiro, 199</v>
      </c>
      <c r="H13" s="429"/>
      <c r="I13" s="429"/>
      <c r="J13" s="430"/>
    </row>
    <row r="14" spans="2:10" ht="15">
      <c r="B14" s="123" t="s">
        <v>3169</v>
      </c>
      <c r="C14" s="443" t="str">
        <f>VLOOKUP(DADOS_CADASTRAIS!B6,B_DADOS!A3:Z499,14,FALSE)</f>
        <v>96330-000</v>
      </c>
      <c r="D14" s="428"/>
      <c r="E14" s="127" t="s">
        <v>3170</v>
      </c>
      <c r="F14" s="449" t="str">
        <f>VLOOKUP(DADOS_CADASTRAIS!B6,B_DADOS!A3:Z499,12,FALSE)</f>
        <v>53 - 3262-5000</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13878761000192</v>
      </c>
      <c r="D18" s="463"/>
      <c r="E18" s="354" t="s">
        <v>3178</v>
      </c>
      <c r="F18" s="460"/>
      <c r="G18" s="460"/>
      <c r="H18" s="460"/>
      <c r="I18" s="460"/>
      <c r="J18" s="461"/>
    </row>
    <row r="19" spans="2:10" ht="15">
      <c r="B19" s="128" t="s">
        <v>3170</v>
      </c>
      <c r="C19" s="449" t="str">
        <f>VLOOKUP(DADOS_CADASTRAIS!B6,B_DADOS!A3:Z499,22,FALSE)</f>
        <v>53 - 32625000</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Luis Henrique Pereira da Silva</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Arroio Grande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Luis Henrique Pereira da Silva</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Dr.Monteiro, 199</v>
      </c>
      <c r="G22" s="536"/>
      <c r="H22" s="536"/>
      <c r="I22" s="536"/>
      <c r="J22" s="536"/>
      <c r="K22" s="536"/>
      <c r="L22" s="536"/>
    </row>
    <row r="23" spans="2:12" ht="15.75">
      <c r="B23" s="27" t="s">
        <v>3157</v>
      </c>
      <c r="C23" s="550" t="str">
        <f>VLOOKUP(ENTRADA!D14,B_DADOS!A3:Z499,12,FALSE)</f>
        <v>53 - 3262-5000</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Arroio Grande</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160.5</v>
      </c>
      <c r="I14" s="617"/>
      <c r="J14" s="618"/>
    </row>
    <row r="15" spans="2:10" s="46" customFormat="1" ht="15.75" thickBot="1">
      <c r="B15" s="565" t="s">
        <v>90</v>
      </c>
      <c r="C15" s="566"/>
      <c r="D15" s="566"/>
      <c r="E15" s="566"/>
      <c r="F15" s="567"/>
      <c r="G15" s="50"/>
      <c r="H15" s="112">
        <f>SUM(H14:H14)</f>
        <v>160.5</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