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duardo-pereira\Downloads\"/>
    </mc:Choice>
  </mc:AlternateContent>
  <xr:revisionPtr revIDLastSave="0" documentId="13_ncr:1_{26EAE71F-3F4E-4886-899A-67790513DDC4}" xr6:coauthVersionLast="47" xr6:coauthVersionMax="47" xr10:uidLastSave="{00000000-0000-0000-0000-000000000000}"/>
  <bookViews>
    <workbookView xWindow="28680" yWindow="-120" windowWidth="29040" windowHeight="15720" xr2:uid="{4750CA6F-3892-4928-B07F-884AA018DFD0}"/>
  </bookViews>
  <sheets>
    <sheet name="Diarias_Vencidas" sheetId="1" r:id="rId1"/>
    <sheet name="Dados" sheetId="2" state="hidden" r:id="rId2"/>
    <sheet name="dados2" sheetId="3" state="hidden" r:id="rId3"/>
  </sheets>
  <definedNames>
    <definedName name="_xlnm.Print_Area" localSheetId="0">Diarias_Vencidas!$A$1:$E$49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" l="1" a="1"/>
  <c r="E18" i="1" s="1"/>
  <c r="E19" i="1" a="1"/>
  <c r="E19" i="1" s="1"/>
  <c r="E20" i="1" a="1"/>
  <c r="E20" i="1" s="1"/>
  <c r="E17" i="1" a="1"/>
  <c r="E17" i="1" s="1"/>
  <c r="H28" i="3"/>
  <c r="H29" i="3" s="1"/>
  <c r="H27" i="3"/>
  <c r="H23" i="3"/>
  <c r="H24" i="3" s="1"/>
  <c r="G23" i="3"/>
  <c r="G24" i="3" s="1"/>
  <c r="H22" i="3"/>
  <c r="G22" i="3"/>
  <c r="E20" i="3"/>
  <c r="I11" i="3" s="1"/>
  <c r="D20" i="3"/>
  <c r="I10" i="3" s="1"/>
  <c r="C20" i="3"/>
  <c r="B20" i="3"/>
  <c r="I9" i="3" s="1"/>
  <c r="E19" i="3"/>
  <c r="D19" i="3"/>
  <c r="C19" i="3"/>
  <c r="B19" i="3"/>
  <c r="E14" i="3"/>
  <c r="D14" i="3"/>
  <c r="C14" i="3"/>
  <c r="B14" i="3"/>
  <c r="E13" i="3"/>
  <c r="D13" i="3"/>
  <c r="C13" i="3"/>
  <c r="B13" i="3"/>
  <c r="B29" i="1" a="1"/>
  <c r="B29" i="1" s="1"/>
  <c r="E16" i="1"/>
  <c r="B28" i="1" l="1"/>
  <c r="B30" i="1" s="1"/>
  <c r="B31" i="1" s="1"/>
  <c r="B3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<sst xmlns="http://schemas.openxmlformats.org/spreadsheetml/2006/main" count="238" uniqueCount="228">
  <si>
    <t>REQUISIÇÃO E PRESTAÇÃO DE CONTAS - DIÁRIAS VENCIDAS</t>
  </si>
  <si>
    <t>Nome:</t>
  </si>
  <si>
    <t>Matrícula (com dígito):</t>
  </si>
  <si>
    <t>CPF:</t>
  </si>
  <si>
    <t>Categoria:</t>
  </si>
  <si>
    <t>Lotação:</t>
  </si>
  <si>
    <t>Recurso:</t>
  </si>
  <si>
    <t>Chefia Imediata:</t>
  </si>
  <si>
    <t>Tipo de diária:</t>
  </si>
  <si>
    <t>Localidade</t>
  </si>
  <si>
    <t>Período do afastamento</t>
  </si>
  <si>
    <t>Quantidade de Diárias</t>
  </si>
  <si>
    <t>Origem</t>
  </si>
  <si>
    <t>Destino (Município/Estado)</t>
  </si>
  <si>
    <t>Início</t>
  </si>
  <si>
    <t>Término</t>
  </si>
  <si>
    <t>Motivo do afastamento:</t>
  </si>
  <si>
    <t>Evento/Justificativa:</t>
  </si>
  <si>
    <t>Qtd. Diárias solicitadas:</t>
  </si>
  <si>
    <t>Mult. Deslocamento:</t>
  </si>
  <si>
    <t>Mult. Índice:</t>
  </si>
  <si>
    <t>Valor unitário da diária:</t>
  </si>
  <si>
    <t>Total de diárias:</t>
  </si>
  <si>
    <t>Forma de prestação de contas:</t>
  </si>
  <si>
    <t>À DIVISÃO DE ORÇAMENTO E FINANÇAS</t>
  </si>
  <si>
    <t xml:space="preserve">    A presente Prestação de Contas foi recebida e conferida nesta Divisão de Orçamento e Finanças e está em condições de ser homologada. Encaminhamos a presente solicitação de empenho para que seja ordenada.</t>
  </si>
  <si>
    <t>Assinatura via PROA</t>
  </si>
  <si>
    <t>Divisão de Orçamento e Finanças</t>
  </si>
  <si>
    <t>HOMOLOGAÇÃO</t>
  </si>
  <si>
    <t xml:space="preserve">    Homologo a presente prestação de contas. Encaminhe-se para arquivamento.</t>
  </si>
  <si>
    <t>Ordenador(a) de Despesa</t>
  </si>
  <si>
    <t>Av. Borges de Medeiros, 1501 - 8º andar</t>
  </si>
  <si>
    <t>90119-900 - Porto Alegre - RS - Brasil</t>
  </si>
  <si>
    <t>(51) 3288-6400</t>
  </si>
  <si>
    <t>1 - OPERAÇÃO LITORAL</t>
  </si>
  <si>
    <t>&lt;selecionar o tipo entre as opções previstas no DECRETO Nº 35.693/1994 &gt;</t>
  </si>
  <si>
    <t>0001 - Tesouro</t>
  </si>
  <si>
    <t>1 - Servidor(a), membro de Órgão de Deliberação Coletiva.</t>
  </si>
  <si>
    <t>1 - Interior do Estado do Rio Grande do Sul;</t>
  </si>
  <si>
    <t>Afastamento sem pernoite - NF de alimentação no destino.</t>
  </si>
  <si>
    <t>2117 - IGDSUAS</t>
  </si>
  <si>
    <t>2 - Secretário(a)</t>
  </si>
  <si>
    <t>2 - Fora do Estado (exceto capitais de SP, RJ ou DF)</t>
  </si>
  <si>
    <t>Afastamento com pernoite - NF de alimentação + Hospedagem no destino.</t>
  </si>
  <si>
    <t>1789 - IGDPBF</t>
  </si>
  <si>
    <t>2 - Secretário(a) Adjunto(a)</t>
  </si>
  <si>
    <t>3 - Fora do Estado - Capitais de SP, RJ ou DF</t>
  </si>
  <si>
    <t>Bilhetes de passagens aéreas (ida e volta).</t>
  </si>
  <si>
    <t>1507 - FEASPI</t>
  </si>
  <si>
    <t>Cópias de atas de reuniões realizadas no destino e que comprovem a participação do servidor.</t>
  </si>
  <si>
    <t>2720 - PCF</t>
  </si>
  <si>
    <t>6 - ESCOLTA/DILIGÊNCIA</t>
  </si>
  <si>
    <t>Atestado de autoridade pública do destino, relacionada com o afastamento.</t>
  </si>
  <si>
    <t>2661 - AEPETI</t>
  </si>
  <si>
    <t>Comprovantes de audiências, perícias ou diligências.</t>
  </si>
  <si>
    <t>2774 - ACESSUAS Trabalho</t>
  </si>
  <si>
    <t>3044 - TRANSF FNAS-FEAS EMENDA FEDERAL</t>
  </si>
  <si>
    <t>3051- TRANSF FNAS-FEAS - MP Nº 1.218-2024</t>
  </si>
  <si>
    <t>10 - INSPEÇÃO/AUDITORIA</t>
  </si>
  <si>
    <t>11 - SERVIÇO TÉCNICO</t>
  </si>
  <si>
    <t>13 - REUNIÃO ADMINISTRATIVA</t>
  </si>
  <si>
    <t>14 - SERVIÇO DE ESTÁGIO</t>
  </si>
  <si>
    <t>15 - SERV. INSTRUTOR/MONITOR</t>
  </si>
  <si>
    <t>16 - PARTICIP.EM TREIN./CURSO</t>
  </si>
  <si>
    <t>17 - REMOÇÃO</t>
  </si>
  <si>
    <t>19 - INSPEÇÃO SAÚDE</t>
  </si>
  <si>
    <t>20 - APOIO EM EVENTO</t>
  </si>
  <si>
    <t>23 - TRANSPORTE DE PESSOAL</t>
  </si>
  <si>
    <t>26 - MISSÃO OFICIAL</t>
  </si>
  <si>
    <t>27 - A SERVIÇO DE DEPUTADO</t>
  </si>
  <si>
    <t>28 - SERVIÇO COM DEPUTADO</t>
  </si>
  <si>
    <t>29 - A SERV.COMIS.TECN.PERMAN.</t>
  </si>
  <si>
    <t>30 - PERÍCIA</t>
  </si>
  <si>
    <t>31 - A SERV. MINISTÉRIO PUBL.</t>
  </si>
  <si>
    <t>32 - AUDIÊNCIA PÚBLICA</t>
  </si>
  <si>
    <t>33 - REUNIÃO TÉCNICA</t>
  </si>
  <si>
    <t>35 - CONCERTO SINFÔNICO OSPA</t>
  </si>
  <si>
    <t>36 - ESTATÍSTICA DE TRÁFEGO</t>
  </si>
  <si>
    <t>37 - APROPR.DE CUSTOS - DAER</t>
  </si>
  <si>
    <t>38 - CADASTRO DE RODOVIA -DAER</t>
  </si>
  <si>
    <t>39 - FISCALIZAÇÃO</t>
  </si>
  <si>
    <t>40 - SERV.PATRULH.RODOVIÁRIO</t>
  </si>
  <si>
    <t>41 - SERV.SUPERV.COORDEN.-DAER</t>
  </si>
  <si>
    <t>42 - SERV.DE ADMINISTR.-DAER</t>
  </si>
  <si>
    <t>43 - MANUT.EQUIP/VEIC - DAER</t>
  </si>
  <si>
    <t>44 - SERV.DE COMPRAS-DAER</t>
  </si>
  <si>
    <t>45 - SERV.DE VIGILÂNCIA-DAER</t>
  </si>
  <si>
    <t>46 - SERV.SUP.E FISCAL.-DAER</t>
  </si>
  <si>
    <t>47 - SERV.CONS.PAV.RODOV.-DAER</t>
  </si>
  <si>
    <t>48 - SERV.FAIXA DOMÍNIO-DAER</t>
  </si>
  <si>
    <t>49 - SERV.CONSTR.E REF.-DAER</t>
  </si>
  <si>
    <t>50 - FISC. TRÂNSITO MERCADORIA</t>
  </si>
  <si>
    <t>51 - ATENDIMENTO FAZENDÁRIO</t>
  </si>
  <si>
    <t>52 - SUBSTITUIÇÃO A SERVIDOR</t>
  </si>
  <si>
    <t>53 - AJUDA DE CUSTO</t>
  </si>
  <si>
    <t>54 - SERVIÇO POSTO PEDÁGIO</t>
  </si>
  <si>
    <t>55 - VIGILÂNCIA À FISCALIZAÇÃO</t>
  </si>
  <si>
    <t>56 - SUPERV.TRÂNSITO MERCADORI</t>
  </si>
  <si>
    <t>58 - SERVIÇO DE TESOURARIA</t>
  </si>
  <si>
    <t>59 - NECESSIDADE REFORÇO SERV</t>
  </si>
  <si>
    <t>61 - FISCALIZAÇÃO TAXA CDO</t>
  </si>
  <si>
    <t>62 - COLETA DE MATERIAL</t>
  </si>
  <si>
    <t>63 - A SERVIÇO DA FASE</t>
  </si>
  <si>
    <t>66 - AJUDA DE CUSTO P/NOMEAÇÃO</t>
  </si>
  <si>
    <t>67 - SERVIÇO DE ALMOXARIFADO</t>
  </si>
  <si>
    <t>68 - TRANSP.MAT/EQUIPAMENTO</t>
  </si>
  <si>
    <t>69 - DISTRIBUIÇÃO MEDICAMENTO</t>
  </si>
  <si>
    <t>75 - POR CONVOCAÇÃO CHEFIA</t>
  </si>
  <si>
    <t>82 - CONTROLE BENS IMÓVEIS</t>
  </si>
  <si>
    <t>84 - DILIG.J/ ÓRGÃO PÚBLICO</t>
  </si>
  <si>
    <t>92 - AUDITORIA FISCAL</t>
  </si>
  <si>
    <t>95 - AUDITORIA CONTÁBIL</t>
  </si>
  <si>
    <t>96 - AUDITORIA OPERACIONAL</t>
  </si>
  <si>
    <t>98 - AUDITORIA ESPECIAL</t>
  </si>
  <si>
    <t>99 - INVENTÁRIO DE ESTOQUE</t>
  </si>
  <si>
    <t>100 - INVENTÁRIO BENS MÓVEIS</t>
  </si>
  <si>
    <t>101 - VISTORIA DE BENS IMÓVEIS</t>
  </si>
  <si>
    <t>102 - AVERIGUAÇÃO DE DENÚNCIAS</t>
  </si>
  <si>
    <t>109 - VISTORIA EM OBRAS PÚBLIC.</t>
  </si>
  <si>
    <t>110 - AVALIAÇÃO CTR/CONVÊNIOS</t>
  </si>
  <si>
    <t>113 - COORD.E SUPERV.DE INVENT.</t>
  </si>
  <si>
    <t>116 - OPERAÇÃO DE COBRANCA</t>
  </si>
  <si>
    <t>122 - OPERAÇÃO CANARINHO</t>
  </si>
  <si>
    <t>123 - ASSESSORIA TÉCNICA</t>
  </si>
  <si>
    <t>125 - ATENDIM.REVISTAS ESPEC.</t>
  </si>
  <si>
    <t>127 - REMOÇÃO DE PRESO</t>
  </si>
  <si>
    <t>130 - AVAL.TÉCNICA TERRENOS</t>
  </si>
  <si>
    <t>132 - COMPAREC.AUDIENCIAS JUDIC</t>
  </si>
  <si>
    <t>133 - COMPAREC.AUDIENC.PROCESS.</t>
  </si>
  <si>
    <t>134 - CONTATOS COMUNIDADE</t>
  </si>
  <si>
    <t>135 - DOCÊNCIA</t>
  </si>
  <si>
    <t>137 - ESCOLTA PRESOS -AUDIÊNCIA</t>
  </si>
  <si>
    <t>138 - ESCOLTA PRESOS - REMOÇÃO</t>
  </si>
  <si>
    <t>139 - ESCOLTA PRESOS</t>
  </si>
  <si>
    <t>140 - INSP.CASAS PRISIONAIS</t>
  </si>
  <si>
    <t>141 - INSP.DELEGACIAS REGIONAIS</t>
  </si>
  <si>
    <t>143 - INVESTIGACOES - OITIVAS</t>
  </si>
  <si>
    <t>144 - ORGANIZAÇÃO DE EVENTOS</t>
  </si>
  <si>
    <t>145 - ORGANIZAÇÃO DE CURSOS</t>
  </si>
  <si>
    <t>146 - ORGANIZACAO DE SEMINARIOS</t>
  </si>
  <si>
    <t>147 - ORGANIZACAO-VISITAS</t>
  </si>
  <si>
    <t>148 - ORGANIZACAO-REUN.TECNICAS</t>
  </si>
  <si>
    <t>149 - ORGANIZACAO-REUN.ADMINIST</t>
  </si>
  <si>
    <t>150 - PARTICIPACAO-EVENTOS</t>
  </si>
  <si>
    <t>151 - PARTICIP-SEMINARIOS/CONGR</t>
  </si>
  <si>
    <t>152 - PARTICIPACAO-VISITAS</t>
  </si>
  <si>
    <t>153 - PARTICIPACAO-REUN.ADMINIS</t>
  </si>
  <si>
    <t>154 - REFORCO DE VIGILANCIA</t>
  </si>
  <si>
    <t>155 - SINDICÂNCIAS</t>
  </si>
  <si>
    <t>157 - SUPERV.TECNICA</t>
  </si>
  <si>
    <t>158 - SUPERV.ADMINISTRATIVA</t>
  </si>
  <si>
    <t>159 - SUPERV.DE ESTAGIOS</t>
  </si>
  <si>
    <t>162 - SUPERV.DE SEGUR.E VIGIL.</t>
  </si>
  <si>
    <t>163 - VISTORIA EM INSTITUIÇÕES</t>
  </si>
  <si>
    <t>168 - TRANSP.MATERIAIS/MALOTES</t>
  </si>
  <si>
    <t>169 - INSPEÇÃO EM FRIGORÍFICOS</t>
  </si>
  <si>
    <t>170 - INSPEÇÃO SANITÁRIA/ANIMAL</t>
  </si>
  <si>
    <t>171 - DISTRIB. SEMENS/ VACINAS</t>
  </si>
  <si>
    <t>172 - PERFURACAO DE POCOS</t>
  </si>
  <si>
    <t>173 - SERVICOS GERAIS</t>
  </si>
  <si>
    <t>174 - MUTIRAO CARTORARIO</t>
  </si>
  <si>
    <t>175 - OPERAÇÃO TURISMO/FRONTEIR</t>
  </si>
  <si>
    <t>176 - OPERACÃO ESPECIAL - P.CIV</t>
  </si>
  <si>
    <t>178 - CUMP MAND BUSC APREENS</t>
  </si>
  <si>
    <t>179 - CUMPRIR MAND DE PRISÃO</t>
  </si>
  <si>
    <t>180 - COND VÍTIMAS/TESTEMUNHAS</t>
  </si>
  <si>
    <t>181 - INSTAL/MANUT DE EQUIPAMEN</t>
  </si>
  <si>
    <t>182 - SERV AUTORIDADE POLICIAL</t>
  </si>
  <si>
    <t>183 - VIST/MANUT/PERIC VEICULOS</t>
  </si>
  <si>
    <t>184 - SAS - ATENDIM A POLIC CIV</t>
  </si>
  <si>
    <t>186 - COLETA DE SANGUE</t>
  </si>
  <si>
    <t>189 - REMOCAO PAC.SERVIDOR-DAER</t>
  </si>
  <si>
    <t>191 - CUSTODIA DE ADOLESCENTES</t>
  </si>
  <si>
    <t>192 - VISITA FAMILIAR - FASE</t>
  </si>
  <si>
    <t>195 - OPERAÇÃO VERANEIO</t>
  </si>
  <si>
    <t>197 - REUNIOES TECN-FORA DO RGS</t>
  </si>
  <si>
    <t>198 - CONVOCAÇÃO EXAME MÉDICO</t>
  </si>
  <si>
    <t>205 - REPRESENTACAO MP</t>
  </si>
  <si>
    <t>206 - EXECUCAO MP</t>
  </si>
  <si>
    <t>207 - CAPACITAÇÃO MP</t>
  </si>
  <si>
    <t>208 - ADMINISTRATIVO MP</t>
  </si>
  <si>
    <t>209 - CONFIDENCIAL</t>
  </si>
  <si>
    <t>226 - SERVIÇO DE APOIO TÉCNICO</t>
  </si>
  <si>
    <t>227 - SERVIÇO APOIO FISCALIZAÇÃ</t>
  </si>
  <si>
    <t>228 - FISC/PATRULHA AMBIENTAL</t>
  </si>
  <si>
    <t>229 - VISTORIA AMBIENTAL</t>
  </si>
  <si>
    <t>232 - SERVIÇOS ADM/APOIO ADM</t>
  </si>
  <si>
    <t>234 - DEMANDAS DE LICENCIAMENTO</t>
  </si>
  <si>
    <t>SECRETARIA DE ASSISTÊNCIA SOCIAL</t>
  </si>
  <si>
    <t>ENFRENTAMENTO ENCHENTES 2024</t>
  </si>
  <si>
    <t>DIVISÃO DE PLANEJAMENTO ORÇAMENTO E FINANÇAS</t>
  </si>
  <si>
    <t>PREVENÇÃO EVENTOS CLIMÁTICOS</t>
  </si>
  <si>
    <t>NÃO RELACIONADA ÀS ENCHENTES 2024</t>
  </si>
  <si>
    <t>TABELA DE DIÁRIAS A PARTIR DE 01 DE DEZEMBRO DE 2022</t>
  </si>
  <si>
    <t>Calculadora de diárias – Secretário e Adjunto</t>
  </si>
  <si>
    <t>Qtd. Inteira</t>
  </si>
  <si>
    <t>← Modificar apenas campo em verde</t>
  </si>
  <si>
    <t>Valor básico (atualizado pela Lei 15.902/22)</t>
  </si>
  <si>
    <t>Qtd. Meia</t>
  </si>
  <si>
    <t>Multiplicador de deslocamento (servidores)</t>
  </si>
  <si>
    <t>Multiplicador de deslocamento (Secretário e Adjunto)</t>
  </si>
  <si>
    <t>Valor</t>
  </si>
  <si>
    <t>R$</t>
  </si>
  <si>
    <t>Interior</t>
  </si>
  <si>
    <t>Diárias de Servidores</t>
  </si>
  <si>
    <t>Fora do RS</t>
  </si>
  <si>
    <t>Modalidade de deslocamento</t>
  </si>
  <si>
    <t>Capital do RS</t>
  </si>
  <si>
    <t>Fora do RS*</t>
  </si>
  <si>
    <t>Capitais DF, SP e RJ</t>
  </si>
  <si>
    <t>Capitais DF SP RJ</t>
  </si>
  <si>
    <t>Índices multiplicadores</t>
  </si>
  <si>
    <t>Valores Diária Inteira</t>
  </si>
  <si>
    <t>Valores Meia Diária</t>
  </si>
  <si>
    <t>Tipos de diárias manuais (Adjunto) “TIPO DIÁRIA”</t>
  </si>
  <si>
    <t>Vencida</t>
  </si>
  <si>
    <t>Diárias de Secretário e Secretários Adjuntos</t>
  </si>
  <si>
    <t>Vencida Fora Est.</t>
  </si>
  <si>
    <t>Antecipada</t>
  </si>
  <si>
    <t>Antecipada Fora Est</t>
  </si>
  <si>
    <t>*Exceto capitais DF, SP e RJ</t>
  </si>
  <si>
    <t>Interior RS - Servidor</t>
  </si>
  <si>
    <t>Interior RS - Secretário/Adj</t>
  </si>
  <si>
    <t>Fora do estado - Servidor</t>
  </si>
  <si>
    <t>Fora do estado - Secretário/Adj</t>
  </si>
  <si>
    <t>Fora, SP RJ e DF - Servidor</t>
  </si>
  <si>
    <t>Fora, SP RJ e DF - Secretário/Adj</t>
  </si>
  <si>
    <t>1159 - PROCAD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</si>
</sst>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[$R$-416]&quot; &quot;#,##0.00;[Red]&quot;-&quot;[$R$-416]&quot; &quot;#,##0.00"/>
    <numFmt numFmtId="166" formatCode="[$R$-409]&quot; &quot;#,##0.00"/>
    <numFmt numFmtId="167" formatCode="[$-416]dd\-mmm\-yy;@"/>
  </numFmts>
  <fonts count="32" x14ac:knownFonts="1">
    <font>
      <sz val="10"/>
      <color theme="1"/>
      <name val="Liberation Sans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sz val="11"/>
      <color rgb="FF9C0006"/>
      <name val="Calibri"/>
      <family val="2"/>
    </font>
    <font>
      <sz val="11"/>
      <color rgb="FFE7E6E6"/>
      <name val="Calibri"/>
      <family val="2"/>
    </font>
    <font>
      <sz val="11"/>
      <color rgb="FFF2F2F2"/>
      <name val="Calibri"/>
      <family val="2"/>
    </font>
    <font>
      <sz val="11"/>
      <color rgb="FFFFFFFF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b/>
      <i/>
      <u/>
      <sz val="10"/>
      <color rgb="FF000000"/>
      <name val="Calibri"/>
      <family val="2"/>
    </font>
    <font>
      <b/>
      <u/>
      <sz val="10"/>
      <color rgb="FF000000"/>
      <name val="Liberation Sans"/>
      <family val="2"/>
    </font>
    <font>
      <sz val="10"/>
      <color rgb="FF000000"/>
      <name val="Liberation Sans"/>
      <family val="2"/>
    </font>
    <font>
      <b/>
      <sz val="10"/>
      <color rgb="FF000000"/>
      <name val="Liberation Sans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</font>
    <font>
      <b/>
      <sz val="9"/>
      <color rgb="FF548235"/>
      <name val="Calibri"/>
      <family val="2"/>
    </font>
    <font>
      <b/>
      <sz val="9"/>
      <color rgb="FF000000"/>
      <name val="Calibri"/>
      <family val="2"/>
    </font>
    <font>
      <sz val="8"/>
      <color rgb="FF000000"/>
      <name val="Calibri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9933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Liberation Sans"/>
      <family val="2"/>
    </font>
  </fonts>
  <fills count="15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FFDEE2"/>
        <bgColor rgb="FFFFDEE2"/>
      </patternFill>
    </fill>
    <fill>
      <patternFill patternType="solid">
        <fgColor rgb="FFE7E6E6"/>
        <bgColor rgb="FFE7E6E6"/>
      </patternFill>
    </fill>
    <fill>
      <patternFill patternType="solid">
        <fgColor rgb="FFF2F2F2"/>
        <bgColor rgb="FFF2F2F2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CCCCFF"/>
        <bgColor rgb="FFCCCCFF"/>
      </patternFill>
    </fill>
    <fill>
      <patternFill patternType="solid">
        <fgColor rgb="FFC0C0C0"/>
        <bgColor rgb="FFC0C0C0"/>
      </patternFill>
    </fill>
  </fills>
  <borders count="1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</borders>
  <cellStyleXfs count="28">
    <xf numFmtId="0" fontId="0" fillId="0" borderId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1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6" fillId="7" borderId="0" applyNumberFormat="0" applyBorder="0" applyProtection="0"/>
    <xf numFmtId="0" fontId="7" fillId="8" borderId="0" applyNumberFormat="0" applyBorder="0" applyProtection="0"/>
    <xf numFmtId="0" fontId="5" fillId="6" borderId="0" applyNumberFormat="0" applyBorder="0" applyProtection="0"/>
    <xf numFmtId="0" fontId="6" fillId="7" borderId="0" applyNumberFormat="0" applyBorder="0" applyProtection="0"/>
    <xf numFmtId="0" fontId="7" fillId="8" borderId="0" applyNumberFormat="0" applyBorder="0" applyProtection="0"/>
    <xf numFmtId="0" fontId="8" fillId="0" borderId="0" applyNumberFormat="0" applyBorder="0" applyProtection="0"/>
    <xf numFmtId="0" fontId="5" fillId="6" borderId="0" applyNumberFormat="0" applyBorder="0" applyProtection="0"/>
    <xf numFmtId="0" fontId="1" fillId="0" borderId="0" applyNumberFormat="0" applyBorder="0" applyProtection="0"/>
    <xf numFmtId="0" fontId="9" fillId="9" borderId="0" applyNumberFormat="0" applyBorder="0" applyProtection="0"/>
    <xf numFmtId="0" fontId="10" fillId="0" borderId="0" applyNumberFormat="0" applyBorder="0" applyProtection="0"/>
    <xf numFmtId="0" fontId="11" fillId="10" borderId="0" applyNumberFormat="0" applyBorder="0" applyProtection="0"/>
    <xf numFmtId="0" fontId="12" fillId="0" borderId="0" applyNumberFormat="0" applyBorder="0" applyProtection="0"/>
    <xf numFmtId="0" fontId="13" fillId="0" borderId="0" applyNumberFormat="0" applyBorder="0" applyProtection="0"/>
    <xf numFmtId="0" fontId="14" fillId="0" borderId="0" applyNumberFormat="0" applyBorder="0" applyProtection="0"/>
    <xf numFmtId="0" fontId="15" fillId="0" borderId="0" applyNumberFormat="0" applyBorder="0" applyProtection="0"/>
    <xf numFmtId="0" fontId="16" fillId="11" borderId="0" applyNumberFormat="0" applyBorder="0" applyProtection="0"/>
    <xf numFmtId="0" fontId="17" fillId="11" borderId="1" applyNumberFormat="0" applyProtection="0"/>
    <xf numFmtId="0" fontId="18" fillId="0" borderId="0" applyNumberFormat="0" applyBorder="0" applyProtection="0"/>
    <xf numFmtId="0" fontId="1" fillId="0" borderId="0" applyNumberFormat="0" applyBorder="0" applyProtection="0"/>
    <xf numFmtId="0" fontId="1" fillId="0" borderId="0" applyNumberFormat="0" applyBorder="0" applyProtection="0"/>
    <xf numFmtId="0" fontId="4" fillId="0" borderId="0" applyNumberFormat="0" applyBorder="0" applyProtection="0"/>
  </cellStyleXfs>
  <cellXfs count="67">
    <xf numFmtId="0" fontId="0" fillId="0" borderId="0" xfId="0"/>
    <xf numFmtId="0" fontId="1" fillId="0" borderId="0" xfId="14"/>
    <xf numFmtId="0" fontId="20" fillId="0" borderId="0" xfId="14" applyFont="1"/>
    <xf numFmtId="0" fontId="21" fillId="8" borderId="2" xfId="14" applyFont="1" applyFill="1" applyBorder="1" applyAlignment="1">
      <alignment vertical="center"/>
    </xf>
    <xf numFmtId="0" fontId="21" fillId="8" borderId="4" xfId="14" applyFont="1" applyFill="1" applyBorder="1" applyAlignment="1">
      <alignment vertical="center"/>
    </xf>
    <xf numFmtId="0" fontId="21" fillId="8" borderId="5" xfId="14" applyFont="1" applyFill="1" applyBorder="1" applyAlignment="1">
      <alignment vertical="center"/>
    </xf>
    <xf numFmtId="0" fontId="21" fillId="8" borderId="3" xfId="14" applyFont="1" applyFill="1" applyBorder="1" applyAlignment="1">
      <alignment vertical="center"/>
    </xf>
    <xf numFmtId="0" fontId="1" fillId="0" borderId="0" xfId="14" applyAlignment="1">
      <alignment vertical="top"/>
    </xf>
    <xf numFmtId="0" fontId="20" fillId="0" borderId="8" xfId="14" applyFont="1" applyBorder="1"/>
    <xf numFmtId="0" fontId="20" fillId="0" borderId="3" xfId="14" applyFont="1" applyBorder="1"/>
    <xf numFmtId="0" fontId="21" fillId="8" borderId="3" xfId="14" applyFont="1" applyFill="1" applyBorder="1"/>
    <xf numFmtId="164" fontId="22" fillId="0" borderId="3" xfId="14" applyNumberFormat="1" applyFont="1" applyBorder="1" applyAlignment="1">
      <alignment horizontal="center" vertical="center"/>
    </xf>
    <xf numFmtId="2" fontId="20" fillId="8" borderId="3" xfId="14" applyNumberFormat="1" applyFont="1" applyFill="1" applyBorder="1" applyAlignment="1">
      <alignment horizontal="center" vertical="center"/>
    </xf>
    <xf numFmtId="166" fontId="20" fillId="8" borderId="3" xfId="14" applyNumberFormat="1" applyFont="1" applyFill="1" applyBorder="1" applyAlignment="1">
      <alignment horizontal="center" vertical="center"/>
    </xf>
    <xf numFmtId="0" fontId="1" fillId="0" borderId="5" xfId="14" applyBorder="1"/>
    <xf numFmtId="0" fontId="1" fillId="0" borderId="7" xfId="14" applyBorder="1"/>
    <xf numFmtId="0" fontId="1" fillId="13" borderId="0" xfId="14" applyFill="1"/>
    <xf numFmtId="0" fontId="1" fillId="14" borderId="0" xfId="14" applyFill="1"/>
    <xf numFmtId="165" fontId="28" fillId="0" borderId="14" xfId="14" applyNumberFormat="1" applyFont="1" applyBorder="1"/>
    <xf numFmtId="0" fontId="1" fillId="0" borderId="14" xfId="14" applyBorder="1"/>
    <xf numFmtId="0" fontId="1" fillId="0" borderId="0" xfId="14" applyAlignment="1">
      <alignment wrapText="1"/>
    </xf>
    <xf numFmtId="0" fontId="28" fillId="13" borderId="0" xfId="14" applyFont="1" applyFill="1"/>
    <xf numFmtId="0" fontId="1" fillId="0" borderId="0" xfId="14" applyAlignment="1">
      <alignment horizontal="left"/>
    </xf>
    <xf numFmtId="165" fontId="29" fillId="0" borderId="0" xfId="14" applyNumberFormat="1" applyFont="1"/>
    <xf numFmtId="0" fontId="28" fillId="0" borderId="0" xfId="14" applyFont="1"/>
    <xf numFmtId="0" fontId="28" fillId="0" borderId="3" xfId="14" applyFont="1" applyBorder="1"/>
    <xf numFmtId="0" fontId="28" fillId="0" borderId="3" xfId="14" applyFont="1" applyBorder="1" applyAlignment="1">
      <alignment horizontal="center"/>
    </xf>
    <xf numFmtId="0" fontId="28" fillId="0" borderId="4" xfId="14" applyFont="1" applyBorder="1"/>
    <xf numFmtId="164" fontId="1" fillId="0" borderId="3" xfId="14" applyNumberFormat="1" applyBorder="1"/>
    <xf numFmtId="4" fontId="1" fillId="0" borderId="3" xfId="14" applyNumberFormat="1" applyBorder="1"/>
    <xf numFmtId="4" fontId="1" fillId="0" borderId="0" xfId="14" applyNumberFormat="1"/>
    <xf numFmtId="164" fontId="20" fillId="0" borderId="3" xfId="14" applyNumberFormat="1" applyFont="1" applyBorder="1" applyAlignment="1">
      <alignment horizontal="center" vertical="center"/>
    </xf>
    <xf numFmtId="167" fontId="20" fillId="0" borderId="8" xfId="14" applyNumberFormat="1" applyFont="1" applyBorder="1" applyAlignment="1">
      <alignment horizontal="center" vertical="center"/>
    </xf>
    <xf numFmtId="167" fontId="20" fillId="0" borderId="3" xfId="14" applyNumberFormat="1" applyFont="1" applyBorder="1" applyAlignment="1">
      <alignment horizontal="center" vertical="center"/>
    </xf>
    <xf numFmtId="0" fontId="31" fillId="8" borderId="4" xfId="14" applyFont="1" applyFill="1" applyBorder="1" applyAlignment="1">
      <alignment horizontal="center" vertical="center"/>
    </xf>
    <xf numFmtId="0" fontId="31" fillId="8" borderId="6" xfId="14" applyFont="1" applyFill="1" applyBorder="1" applyAlignment="1">
      <alignment horizontal="center" vertical="center"/>
    </xf>
    <xf numFmtId="0" fontId="31" fillId="8" borderId="7" xfId="14" applyFont="1" applyFill="1" applyBorder="1" applyAlignment="1">
      <alignment horizontal="center" vertical="center"/>
    </xf>
    <xf numFmtId="0" fontId="31" fillId="8" borderId="3" xfId="14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0" xfId="0"/>
    <xf numFmtId="0" fontId="19" fillId="8" borderId="0" xfId="14" applyFont="1" applyFill="1" applyAlignment="1">
      <alignment horizontal="center"/>
    </xf>
    <xf numFmtId="49" fontId="0" fillId="0" borderId="4" xfId="0" applyNumberFormat="1" applyBorder="1" applyAlignment="1">
      <alignment horizontal="center" vertical="center"/>
    </xf>
    <xf numFmtId="49" fontId="0" fillId="0" borderId="15" xfId="0" applyNumberFormat="1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0" fontId="25" fillId="0" borderId="12" xfId="14" applyFont="1" applyBorder="1" applyAlignment="1">
      <alignment horizontal="center" vertical="top"/>
    </xf>
    <xf numFmtId="0" fontId="31" fillId="8" borderId="3" xfId="14" applyFont="1" applyFill="1" applyBorder="1" applyAlignment="1">
      <alignment horizontal="center"/>
    </xf>
    <xf numFmtId="0" fontId="31" fillId="8" borderId="3" xfId="14" applyFont="1" applyFill="1" applyBorder="1" applyAlignment="1">
      <alignment horizontal="center" vertical="center" wrapText="1"/>
    </xf>
    <xf numFmtId="0" fontId="21" fillId="8" borderId="3" xfId="14" applyFont="1" applyFill="1" applyBorder="1" applyAlignment="1">
      <alignment horizontal="center" vertical="center" wrapText="1"/>
    </xf>
    <xf numFmtId="0" fontId="21" fillId="8" borderId="3" xfId="14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21" fillId="8" borderId="9" xfId="14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14" applyFont="1" applyBorder="1" applyAlignment="1">
      <alignment horizontal="left" vertical="top"/>
    </xf>
    <xf numFmtId="0" fontId="23" fillId="0" borderId="11" xfId="14" applyFont="1" applyBorder="1" applyAlignment="1">
      <alignment horizontal="left" vertical="top" wrapText="1"/>
    </xf>
    <xf numFmtId="0" fontId="24" fillId="0" borderId="0" xfId="14" applyFont="1" applyBorder="1" applyAlignment="1">
      <alignment horizontal="center" vertical="top"/>
    </xf>
    <xf numFmtId="0" fontId="24" fillId="0" borderId="16" xfId="14" applyFont="1" applyBorder="1" applyAlignment="1">
      <alignment horizontal="center" vertical="top"/>
    </xf>
    <xf numFmtId="0" fontId="26" fillId="0" borderId="0" xfId="14" applyFont="1" applyAlignment="1">
      <alignment horizontal="center" vertical="top"/>
    </xf>
    <xf numFmtId="0" fontId="26" fillId="0" borderId="13" xfId="14" applyFont="1" applyBorder="1" applyAlignment="1">
      <alignment horizontal="center" vertical="top"/>
    </xf>
    <xf numFmtId="0" fontId="27" fillId="0" borderId="10" xfId="14" applyFont="1" applyBorder="1" applyAlignment="1">
      <alignment horizontal="center" vertical="center"/>
    </xf>
    <xf numFmtId="0" fontId="27" fillId="0" borderId="8" xfId="14" applyFont="1" applyBorder="1" applyAlignment="1">
      <alignment horizontal="center" vertical="center"/>
    </xf>
    <xf numFmtId="0" fontId="27" fillId="0" borderId="3" xfId="14" applyFont="1" applyBorder="1" applyAlignment="1">
      <alignment horizontal="center" vertical="center"/>
    </xf>
    <xf numFmtId="0" fontId="1" fillId="12" borderId="0" xfId="14" applyFill="1" applyAlignment="1">
      <alignment horizontal="center" vertical="center"/>
    </xf>
    <xf numFmtId="0" fontId="28" fillId="14" borderId="0" xfId="14" applyFont="1" applyFill="1" applyAlignment="1">
      <alignment horizontal="center" vertical="center" wrapText="1"/>
    </xf>
    <xf numFmtId="0" fontId="28" fillId="0" borderId="4" xfId="14" applyFont="1" applyBorder="1" applyAlignment="1">
      <alignment horizontal="left" vertical="center"/>
    </xf>
    <xf numFmtId="0" fontId="28" fillId="0" borderId="3" xfId="14" applyFont="1" applyBorder="1" applyAlignment="1">
      <alignment horizontal="center" vertical="center"/>
    </xf>
    <xf numFmtId="0" fontId="30" fillId="12" borderId="0" xfId="14" applyFont="1" applyFill="1" applyAlignment="1">
      <alignment horizontal="left" vertical="center"/>
    </xf>
  </cellXfs>
  <cellStyles count="28">
    <cellStyle name="Accent" xfId="1" xr:uid="{FD607F54-6B4C-418B-AC7F-84C34C83FEC2}"/>
    <cellStyle name="Accent 1" xfId="2" xr:uid="{24C5DB4C-B6D3-4B7A-9B48-9C81D71D9EE6}"/>
    <cellStyle name="Accent 2" xfId="3" xr:uid="{423AD388-A6BD-49E3-BEDA-09DCA5F4DFAA}"/>
    <cellStyle name="Accent 3" xfId="4" xr:uid="{764E2E8F-5BE4-4827-8C8E-472FCB2F858D}"/>
    <cellStyle name="Bad" xfId="5" xr:uid="{9D26C472-FB46-4178-815F-8A62F42F5DDD}"/>
    <cellStyle name="cf1" xfId="6" xr:uid="{12C28353-5314-49C6-B7DA-4183A9E61977}"/>
    <cellStyle name="cf2" xfId="7" xr:uid="{8223336B-032C-47BC-9ABB-B53696671FDD}"/>
    <cellStyle name="cf3" xfId="8" xr:uid="{3CF15179-3C4B-42C9-B920-03EB0076DCDE}"/>
    <cellStyle name="cf4" xfId="9" xr:uid="{B4EFDF7D-DCD5-482D-B2DA-B7698D2FA0C5}"/>
    <cellStyle name="cf5" xfId="10" xr:uid="{94916CA1-D56B-41DA-B71E-578CBD81A3F3}"/>
    <cellStyle name="cf6" xfId="11" xr:uid="{443D3D75-24AF-40C4-9756-F69455D5133D}"/>
    <cellStyle name="cf7" xfId="12" xr:uid="{6BCC15E5-C895-47AA-ABDB-508CA57BFF21}"/>
    <cellStyle name="cf8" xfId="13" xr:uid="{1584FF42-2FFF-4014-8B38-89B831FC401A}"/>
    <cellStyle name="Default" xfId="14" xr:uid="{C0E44F6A-06C8-475F-9475-586DBBAC0D71}"/>
    <cellStyle name="Error" xfId="15" xr:uid="{65ADCD45-D8EA-42D7-84AC-A2B26A9C027B}"/>
    <cellStyle name="Footnote" xfId="16" xr:uid="{F49EEDFD-4213-4749-BF33-AAE6A551EB22}"/>
    <cellStyle name="Good" xfId="17" xr:uid="{DFE870C9-47C9-4B08-BB9D-A9A0738366BD}"/>
    <cellStyle name="Heading" xfId="18" xr:uid="{BDA71701-AE22-4566-9188-791615BCB947}"/>
    <cellStyle name="Heading 1" xfId="19" xr:uid="{CAF9A2AC-0481-414B-802A-D744D323CAC9}"/>
    <cellStyle name="Heading 2" xfId="20" xr:uid="{337C1EB7-BA45-4CEF-BD5E-9C4DD3D74696}"/>
    <cellStyle name="Hyperlink" xfId="21" xr:uid="{FAE6A3E6-74C7-44B2-A94B-4E607901AC38}"/>
    <cellStyle name="Neutral" xfId="22" xr:uid="{8061413B-738A-4245-B139-A4BC4ABACC48}"/>
    <cellStyle name="Normal" xfId="0" builtinId="0" customBuiltin="1"/>
    <cellStyle name="Note" xfId="23" xr:uid="{5A9EEB16-C7FF-49B8-B76D-F87712CC5F8E}"/>
    <cellStyle name="Result" xfId="24" xr:uid="{100A64C7-E9CD-411A-A5B5-52859CB5B4FE}"/>
    <cellStyle name="Status" xfId="25" xr:uid="{0E7E004C-D245-45CD-9D06-686D28E01C10}"/>
    <cellStyle name="Text" xfId="26" xr:uid="{E3ED295B-9C38-4D49-ADD1-EF52D28E2F3F}"/>
    <cellStyle name="Warning" xfId="27" xr:uid="{AF878762-F562-48D7-B71E-7AFE7FEE63A5}"/>
  </cellStyles>
  <dxfs count="7"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ont>
        <color rgb="FFE7E6E6"/>
        <family val="2"/>
      </font>
      <fill>
        <patternFill patternType="solid">
          <fgColor rgb="FFE7E6E6"/>
          <bgColor rgb="FFE7E6E6"/>
        </patternFill>
      </fill>
    </dxf>
    <dxf>
      <font>
        <color rgb="FFF2F2F2"/>
        <family val="2"/>
      </font>
      <fill>
        <patternFill patternType="solid">
          <fgColor rgb="FFF2F2F2"/>
          <bgColor rgb="FFF2F2F2"/>
        </patternFill>
      </fill>
    </dxf>
    <dxf>
      <font>
        <color rgb="FFFFFFFF"/>
        <family val="2"/>
      </font>
      <fill>
        <patternFill patternType="none"/>
      </fill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603360</xdr:colOff>
      <xdr:row>0</xdr:row>
      <xdr:rowOff>0</xdr:rowOff>
    </xdr:from>
    <xdr:ext cx="1109880" cy="1142640"/>
    <xdr:pic>
      <xdr:nvPicPr>
        <xdr:cNvPr id="2" name="Imagem 2">
          <a:extLst>
            <a:ext uri="{FF2B5EF4-FFF2-40B4-BE49-F238E27FC236}">
              <a16:creationId xmlns:a16="http://schemas.microsoft.com/office/drawing/2014/main" id="{306A80C6-D8AF-7214-62F9-48D0B2F08E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/>
        <a:stretch>
          <a:fillRect/>
        </a:stretch>
      </xdr:blipFill>
      <xdr:spPr>
        <a:xfrm>
          <a:off x="2146410" y="0"/>
          <a:ext cx="1109880" cy="114264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603720</xdr:colOff>
      <xdr:row>0</xdr:row>
      <xdr:rowOff>0</xdr:rowOff>
    </xdr:from>
    <xdr:ext cx="1109880" cy="1142640"/>
    <xdr:pic>
      <xdr:nvPicPr>
        <xdr:cNvPr id="3" name="Imagem 1">
          <a:extLst>
            <a:ext uri="{FF2B5EF4-FFF2-40B4-BE49-F238E27FC236}">
              <a16:creationId xmlns:a16="http://schemas.microsoft.com/office/drawing/2014/main" id="{E804EB9E-BACA-8A13-4360-C4FB8CA7F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2146770" y="0"/>
          <a:ext cx="1109880" cy="114264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72592-7296-47BD-8849-D917B9D1B5D6}">
  <sheetPr>
    <pageSetUpPr fitToPage="1"/>
  </sheetPr>
  <dimension ref="A1:H49"/>
  <sheetViews>
    <sheetView tabSelected="1" workbookViewId="0">
      <selection activeCell="I12" sqref="I12"/>
    </sheetView>
  </sheetViews>
  <sheetFormatPr defaultColWidth="8.7109375" defaultRowHeight="15" x14ac:dyDescent="0.25"/>
  <cols>
    <col min="1" max="1" width="22.140625" style="1" customWidth="1"/>
    <col min="2" max="2" width="17.140625" style="1" customWidth="1"/>
    <col min="3" max="4" width="10.85546875" style="1" customWidth="1"/>
    <col min="5" max="5" width="11.28515625" style="1" customWidth="1"/>
    <col min="6" max="6" width="8.7109375" style="1" customWidth="1"/>
    <col min="7" max="16384" width="8.7109375" style="1"/>
  </cols>
  <sheetData>
    <row r="1" spans="1:8" customFormat="1" ht="91.5" customHeight="1" x14ac:dyDescent="0.25">
      <c r="A1" s="40"/>
      <c r="B1" s="40"/>
      <c r="C1" s="40"/>
      <c r="D1" s="40"/>
      <c r="E1" s="40"/>
      <c r="F1" s="1"/>
      <c r="G1" s="1"/>
      <c r="H1" s="1"/>
    </row>
    <row r="2" spans="1:8" ht="8.25" customHeight="1" x14ac:dyDescent="0.25">
      <c r="A2" s="40"/>
      <c r="B2" s="40"/>
      <c r="C2" s="40"/>
      <c r="D2" s="40"/>
      <c r="E2" s="40"/>
    </row>
    <row r="3" spans="1:8" x14ac:dyDescent="0.25">
      <c r="A3" s="41" t="s">
        <v>0</v>
      </c>
      <c r="B3" s="41"/>
      <c r="C3" s="41"/>
      <c r="D3" s="41"/>
      <c r="E3" s="41"/>
    </row>
    <row r="4" spans="1:8" ht="7.5" customHeight="1" x14ac:dyDescent="0.25">
      <c r="A4" s="2"/>
      <c r="B4" s="2"/>
      <c r="C4" s="2"/>
      <c r="D4" s="2"/>
      <c r="E4" s="2"/>
    </row>
    <row r="5" spans="1:8" x14ac:dyDescent="0.25">
      <c r="A5" s="3" t="s">
        <v>1</v>
      </c>
      <c r="B5" s="38"/>
      <c r="C5" s="38"/>
      <c r="D5" s="38"/>
      <c r="E5" s="38"/>
    </row>
    <row r="6" spans="1:8" x14ac:dyDescent="0.25">
      <c r="A6" s="4" t="s">
        <v>2</v>
      </c>
      <c r="B6" s="42"/>
      <c r="C6" s="43"/>
      <c r="D6" s="43"/>
      <c r="E6" s="44"/>
    </row>
    <row r="7" spans="1:8" x14ac:dyDescent="0.25">
      <c r="A7" s="5" t="s">
        <v>3</v>
      </c>
      <c r="B7" s="39"/>
      <c r="C7" s="39"/>
      <c r="D7" s="39"/>
      <c r="E7" s="39"/>
    </row>
    <row r="8" spans="1:8" x14ac:dyDescent="0.25">
      <c r="A8" s="3" t="s">
        <v>4</v>
      </c>
      <c r="B8" s="38"/>
      <c r="C8" s="38"/>
      <c r="D8" s="38"/>
      <c r="E8" s="38"/>
    </row>
    <row r="9" spans="1:8" x14ac:dyDescent="0.25">
      <c r="A9" s="6" t="s">
        <v>5</v>
      </c>
      <c r="B9" s="38"/>
      <c r="C9" s="38"/>
      <c r="D9" s="38"/>
      <c r="E9" s="38"/>
    </row>
    <row r="10" spans="1:8" x14ac:dyDescent="0.25">
      <c r="A10" s="6" t="s">
        <v>6</v>
      </c>
      <c r="B10" s="38"/>
      <c r="C10" s="38"/>
      <c r="D10" s="38"/>
      <c r="E10" s="38"/>
    </row>
    <row r="11" spans="1:8" x14ac:dyDescent="0.25">
      <c r="A11" s="5" t="s">
        <v>7</v>
      </c>
      <c r="B11" s="38"/>
      <c r="C11" s="38"/>
      <c r="D11" s="38"/>
      <c r="E11" s="38"/>
    </row>
    <row r="12" spans="1:8" x14ac:dyDescent="0.25">
      <c r="A12" s="6" t="s">
        <v>8</v>
      </c>
      <c r="B12" s="38"/>
      <c r="C12" s="38"/>
      <c r="D12" s="38"/>
      <c r="E12" s="38"/>
    </row>
    <row r="13" spans="1:8" ht="9" customHeight="1" x14ac:dyDescent="0.25">
      <c r="A13" s="2"/>
      <c r="B13" s="2"/>
      <c r="C13" s="2"/>
      <c r="D13" s="2"/>
      <c r="E13" s="2"/>
    </row>
    <row r="14" spans="1:8" x14ac:dyDescent="0.25">
      <c r="A14" s="46" t="s">
        <v>9</v>
      </c>
      <c r="B14" s="46"/>
      <c r="C14" s="46" t="s">
        <v>10</v>
      </c>
      <c r="D14" s="46"/>
      <c r="E14" s="47" t="s">
        <v>11</v>
      </c>
    </row>
    <row r="15" spans="1:8" ht="24" x14ac:dyDescent="0.25">
      <c r="A15" s="34" t="s">
        <v>12</v>
      </c>
      <c r="B15" s="37" t="s">
        <v>13</v>
      </c>
      <c r="C15" s="35" t="s">
        <v>14</v>
      </c>
      <c r="D15" s="36" t="s">
        <v>15</v>
      </c>
      <c r="E15" s="47"/>
      <c r="H15" s="7"/>
    </row>
    <row r="16" spans="1:8" x14ac:dyDescent="0.25">
      <c r="A16" s="8"/>
      <c r="B16" s="8"/>
      <c r="C16" s="32"/>
      <c r="D16" s="32"/>
      <c r="E16" s="31" t="str">
        <f>IF(D16,_xlfn.DAYS(D16,C16)+(1/2),"")</f>
        <v/>
      </c>
    </row>
    <row r="17" spans="1:5" x14ac:dyDescent="0.25">
      <c r="A17" s="8"/>
      <c r="B17" s="8"/>
      <c r="C17" s="32"/>
      <c r="D17" s="32"/>
      <c r="E17" s="31" t="str" cm="1">
        <f t="array" ref="E17">IF(D17,_xlfn.IFS(AND(C17=D16,D16=D17),0,C17=D16,_xlfn.DAYS(D17,C17),D17,_xlfn.DAYS(D17,C17)+(1/2)),"")</f>
        <v/>
      </c>
    </row>
    <row r="18" spans="1:5" x14ac:dyDescent="0.25">
      <c r="A18" s="8"/>
      <c r="B18" s="8"/>
      <c r="C18" s="32"/>
      <c r="D18" s="32"/>
      <c r="E18" s="31" t="str" cm="1">
        <f t="array" ref="E18">IF(D18,_xlfn.IFS(AND(C18=D17,D17=D18),0,C18=D17,_xlfn.DAYS(D18,C18),D18,_xlfn.DAYS(D18,C18)+(1/2)),"")</f>
        <v/>
      </c>
    </row>
    <row r="19" spans="1:5" x14ac:dyDescent="0.25">
      <c r="A19" s="8"/>
      <c r="B19" s="8"/>
      <c r="C19" s="32"/>
      <c r="D19" s="32"/>
      <c r="E19" s="31" t="str" cm="1">
        <f t="array" ref="E19">IF(D19,_xlfn.IFS(AND(C19=D18,D18=D19),0,C19=D18,_xlfn.DAYS(D19,C19),D19,_xlfn.DAYS(D19,C19)+(1/2)),"")</f>
        <v/>
      </c>
    </row>
    <row r="20" spans="1:5" x14ac:dyDescent="0.25">
      <c r="A20" s="9"/>
      <c r="B20" s="9"/>
      <c r="C20" s="33"/>
      <c r="D20" s="33"/>
      <c r="E20" s="31" t="str" cm="1">
        <f t="array" ref="E20">IF(D20,_xlfn.IFS(AND(C20=D19,D19=D20),0,C20=D19,_xlfn.DAYS(D20,C20),D20,_xlfn.DAYS(D20,C20)+(1/2)),"")</f>
        <v/>
      </c>
    </row>
    <row r="21" spans="1:5" ht="8.25" customHeight="1" x14ac:dyDescent="0.25">
      <c r="A21" s="2"/>
      <c r="B21" s="2"/>
      <c r="C21" s="2"/>
      <c r="D21" s="2"/>
      <c r="E21" s="2"/>
    </row>
    <row r="22" spans="1:5" x14ac:dyDescent="0.25">
      <c r="A22" s="48" t="s">
        <v>16</v>
      </c>
      <c r="B22" s="38"/>
      <c r="C22" s="38"/>
      <c r="D22" s="38"/>
      <c r="E22" s="38"/>
    </row>
    <row r="23" spans="1:5" x14ac:dyDescent="0.25">
      <c r="A23" s="48"/>
      <c r="B23" s="38"/>
      <c r="C23" s="38"/>
      <c r="D23" s="38"/>
      <c r="E23" s="38"/>
    </row>
    <row r="24" spans="1:5" ht="7.5" customHeight="1" x14ac:dyDescent="0.25">
      <c r="A24" s="2"/>
      <c r="B24" s="2"/>
      <c r="C24" s="2"/>
      <c r="D24" s="2"/>
      <c r="E24" s="2"/>
    </row>
    <row r="25" spans="1:5" ht="28.5" customHeight="1" x14ac:dyDescent="0.25">
      <c r="A25" s="49" t="s">
        <v>17</v>
      </c>
      <c r="B25" s="50"/>
      <c r="C25" s="50"/>
      <c r="D25" s="50"/>
      <c r="E25" s="50"/>
    </row>
    <row r="26" spans="1:5" ht="28.5" customHeight="1" x14ac:dyDescent="0.25">
      <c r="A26" s="49"/>
      <c r="B26" s="50"/>
      <c r="C26" s="50"/>
      <c r="D26" s="50"/>
      <c r="E26" s="50"/>
    </row>
    <row r="27" spans="1:5" ht="6.75" customHeight="1" x14ac:dyDescent="0.25">
      <c r="A27" s="2"/>
      <c r="B27" s="2"/>
      <c r="C27" s="2"/>
      <c r="D27" s="2"/>
      <c r="E27" s="2"/>
    </row>
    <row r="28" spans="1:5" x14ac:dyDescent="0.25">
      <c r="A28" s="10" t="s">
        <v>18</v>
      </c>
      <c r="B28" s="11">
        <f>SUM(E16:E20)</f>
        <v>0</v>
      </c>
      <c r="C28" s="2"/>
      <c r="D28" s="2"/>
      <c r="E28" s="2"/>
    </row>
    <row r="29" spans="1:5" x14ac:dyDescent="0.25">
      <c r="A29" s="10" t="s">
        <v>19</v>
      </c>
      <c r="B29" s="12">
        <f t="array" ref="B29">_xlfn.IFS(LEFT(B12,1)="1",1.8,LEFT(B12,1)="2",3,LEFT(B12,1)="3",4.4,LEFT(B12,1)="",0)</f>
        <v>0</v>
      </c>
      <c r="C29" s="2"/>
      <c r="D29" s="2"/>
      <c r="E29" s="2"/>
    </row>
    <row r="30" spans="1:5" x14ac:dyDescent="0.25">
      <c r="A30" s="10" t="s">
        <v>20</v>
      </c>
      <c r="B30" s="12">
        <f>IF(B28&gt;0,(IF(LEFT(B8,1)="1",2.28,2.77)),0)</f>
        <v>0</v>
      </c>
      <c r="C30" s="2"/>
      <c r="D30" s="2"/>
      <c r="E30" s="2"/>
    </row>
    <row r="31" spans="1:5" x14ac:dyDescent="0.25">
      <c r="A31" s="10" t="s">
        <v>21</v>
      </c>
      <c r="B31" s="12">
        <f>IF(B29&gt;0,(48.98*B29*B30),0)</f>
        <v>0</v>
      </c>
      <c r="C31" s="2"/>
      <c r="D31" s="2"/>
      <c r="E31" s="2"/>
    </row>
    <row r="32" spans="1:5" x14ac:dyDescent="0.25">
      <c r="A32" s="10" t="s">
        <v>22</v>
      </c>
      <c r="B32" s="13" t="str">
        <f>IF(B28&gt;0,B31*B28,"")</f>
        <v/>
      </c>
      <c r="C32" s="2"/>
      <c r="D32" s="2"/>
      <c r="E32" s="2"/>
    </row>
    <row r="33" spans="1:5" ht="8.25" customHeight="1" thickBot="1" x14ac:dyDescent="0.3">
      <c r="A33" s="2"/>
      <c r="B33" s="2"/>
      <c r="C33" s="2"/>
      <c r="D33" s="2"/>
      <c r="E33" s="2"/>
    </row>
    <row r="34" spans="1:5" ht="15" customHeight="1" thickBot="1" x14ac:dyDescent="0.3">
      <c r="A34" s="51" t="s">
        <v>23</v>
      </c>
      <c r="B34" s="52"/>
      <c r="C34" s="52"/>
      <c r="D34" s="52"/>
      <c r="E34" s="52"/>
    </row>
    <row r="35" spans="1:5" ht="15.75" thickBot="1" x14ac:dyDescent="0.3">
      <c r="A35" s="51"/>
      <c r="B35" s="52"/>
      <c r="C35" s="52"/>
      <c r="D35" s="52"/>
      <c r="E35" s="52"/>
    </row>
    <row r="37" spans="1:5" x14ac:dyDescent="0.25">
      <c r="A37" s="53" t="s">
        <v>24</v>
      </c>
      <c r="B37" s="53"/>
      <c r="C37" s="53"/>
      <c r="D37" s="53"/>
      <c r="E37" s="53"/>
    </row>
    <row r="38" spans="1:5" ht="34.5" customHeight="1" x14ac:dyDescent="0.25">
      <c r="A38" s="54" t="s">
        <v>25</v>
      </c>
      <c r="B38" s="54"/>
      <c r="C38" s="54"/>
      <c r="D38" s="54"/>
      <c r="E38" s="54"/>
    </row>
    <row r="39" spans="1:5" ht="11.25" customHeight="1" x14ac:dyDescent="0.25">
      <c r="A39" s="14"/>
      <c r="B39" s="55" t="s">
        <v>26</v>
      </c>
      <c r="C39" s="55"/>
      <c r="D39" s="55"/>
      <c r="E39" s="56"/>
    </row>
    <row r="40" spans="1:5" ht="12.75" customHeight="1" x14ac:dyDescent="0.25">
      <c r="A40" s="15"/>
      <c r="B40" s="45" t="s">
        <v>27</v>
      </c>
      <c r="C40" s="45"/>
      <c r="D40" s="45"/>
      <c r="E40" s="45"/>
    </row>
    <row r="41" spans="1:5" ht="4.5" customHeight="1" x14ac:dyDescent="0.25"/>
    <row r="42" spans="1:5" x14ac:dyDescent="0.25">
      <c r="A42" s="53" t="s">
        <v>28</v>
      </c>
      <c r="B42" s="53"/>
      <c r="C42" s="53"/>
      <c r="D42" s="53"/>
      <c r="E42" s="53"/>
    </row>
    <row r="43" spans="1:5" x14ac:dyDescent="0.25">
      <c r="A43" s="54" t="s">
        <v>29</v>
      </c>
      <c r="B43" s="54"/>
      <c r="C43" s="54"/>
      <c r="D43" s="54"/>
      <c r="E43" s="54"/>
    </row>
    <row r="44" spans="1:5" ht="11.25" customHeight="1" x14ac:dyDescent="0.25">
      <c r="A44" s="14"/>
      <c r="B44" s="55" t="s">
        <v>26</v>
      </c>
      <c r="C44" s="55"/>
      <c r="D44" s="55"/>
      <c r="E44" s="56"/>
    </row>
    <row r="45" spans="1:5" ht="11.25" customHeight="1" x14ac:dyDescent="0.25">
      <c r="A45" s="15"/>
      <c r="B45" s="45" t="s">
        <v>30</v>
      </c>
      <c r="C45" s="45"/>
      <c r="D45" s="45"/>
      <c r="E45" s="45"/>
    </row>
    <row r="46" spans="1:5" ht="12" customHeight="1" x14ac:dyDescent="0.25"/>
    <row r="47" spans="1:5" ht="10.5" customHeight="1" x14ac:dyDescent="0.25">
      <c r="A47" s="58" t="s">
        <v>31</v>
      </c>
      <c r="B47" s="58"/>
      <c r="C47" s="58"/>
      <c r="D47" s="58"/>
      <c r="E47" s="58"/>
    </row>
    <row r="48" spans="1:5" ht="10.5" customHeight="1" x14ac:dyDescent="0.25">
      <c r="A48" s="57" t="s">
        <v>32</v>
      </c>
      <c r="B48" s="57"/>
      <c r="C48" s="57"/>
      <c r="D48" s="57"/>
      <c r="E48" s="57"/>
    </row>
    <row r="49" spans="1:5" ht="10.5" customHeight="1" x14ac:dyDescent="0.25">
      <c r="A49" s="57" t="s">
        <v>33</v>
      </c>
      <c r="B49" s="57"/>
      <c r="C49" s="57"/>
      <c r="D49" s="57"/>
      <c r="E49" s="57"/>
    </row>
  </sheetData>
  <sheetProtection formatCells="0"/>
  <mergeCells count="31">
    <mergeCell ref="A49:E49"/>
    <mergeCell ref="A42:E42"/>
    <mergeCell ref="A43:E43"/>
    <mergeCell ref="B44:E44"/>
    <mergeCell ref="B45:E45"/>
    <mergeCell ref="A47:E47"/>
    <mergeCell ref="A48:E48"/>
    <mergeCell ref="B40:E40"/>
    <mergeCell ref="A14:B14"/>
    <mergeCell ref="C14:D14"/>
    <mergeCell ref="E14:E15"/>
    <mergeCell ref="A22:A23"/>
    <mergeCell ref="B22:E23"/>
    <mergeCell ref="A25:A26"/>
    <mergeCell ref="B25:E26"/>
    <mergeCell ref="A34:A35"/>
    <mergeCell ref="B34:E35"/>
    <mergeCell ref="A37:E37"/>
    <mergeCell ref="A38:E38"/>
    <mergeCell ref="B39:E39"/>
    <mergeCell ref="A1:E1"/>
    <mergeCell ref="A2:E2"/>
    <mergeCell ref="A3:E3"/>
    <mergeCell ref="B5:E5"/>
    <mergeCell ref="B6:E6"/>
    <mergeCell ref="B12:E12"/>
    <mergeCell ref="B7:E7"/>
    <mergeCell ref="B8:E8"/>
    <mergeCell ref="B9:E9"/>
    <mergeCell ref="B10:E10"/>
    <mergeCell ref="B11:E11"/>
  </mergeCells>
  <conditionalFormatting sqref="A16:D16">
    <cfRule type="cellIs" dxfId="6" priority="3" operator="equal">
      <formula>""</formula>
    </cfRule>
  </conditionalFormatting>
  <conditionalFormatting sqref="B28">
    <cfRule type="cellIs" dxfId="5" priority="6" stopIfTrue="1" operator="equal">
      <formula>0</formula>
    </cfRule>
  </conditionalFormatting>
  <conditionalFormatting sqref="B28:B32">
    <cfRule type="cellIs" dxfId="4" priority="7" stopIfTrue="1" operator="equal">
      <formula>0</formula>
    </cfRule>
  </conditionalFormatting>
  <conditionalFormatting sqref="B29 B31:B32">
    <cfRule type="cellIs" dxfId="3" priority="9" stopIfTrue="1" operator="equal">
      <formula>0</formula>
    </cfRule>
  </conditionalFormatting>
  <conditionalFormatting sqref="B5:E12">
    <cfRule type="cellIs" dxfId="2" priority="4" operator="equal">
      <formula>""</formula>
    </cfRule>
  </conditionalFormatting>
  <conditionalFormatting sqref="B22:E23 B25:E26">
    <cfRule type="cellIs" dxfId="1" priority="2" operator="equal">
      <formula>""</formula>
    </cfRule>
  </conditionalFormatting>
  <conditionalFormatting sqref="B34:E35">
    <cfRule type="cellIs" dxfId="0" priority="1" operator="equal">
      <formula>""</formula>
    </cfRule>
  </conditionalFormatting>
  <dataValidations count="1">
    <dataValidation type="date" allowBlank="1" showInputMessage="1" showErrorMessage="1" errorTitle="Informar data" error="Informar data no formato tradicional. Ex 31/12/2024" sqref="C16:D20" xr:uid="{26F4FBC4-B8A6-42C2-B5F8-6E734C506203}">
      <formula1>43831</formula1>
      <formula2>47848</formula2>
    </dataValidation>
  </dataValidations>
  <printOptions horizontalCentered="1"/>
  <pageMargins left="0.70000000000000007" right="0.70000000000000007" top="0.36181102362204731" bottom="0.74842519685039377" header="0.16535433070866143" footer="0.30000000000000004"/>
  <pageSetup paperSize="9" orientation="portrait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1ED5BF0-9AA0-429F-A508-CCD952384638}">
          <x14:formula1>
            <xm:f>Dados!$D:$D</xm:f>
          </x14:formula1>
          <xm:sqref>B8</xm:sqref>
        </x14:dataValidation>
        <x14:dataValidation type="list" allowBlank="1" showInputMessage="1" showErrorMessage="1" xr:uid="{9B5E67B6-ED59-4D14-A866-1D29B2AEC3DB}">
          <x14:formula1>
            <xm:f>Dados!$C:$C</xm:f>
          </x14:formula1>
          <xm:sqref>B10</xm:sqref>
        </x14:dataValidation>
        <x14:dataValidation type="list" allowBlank="1" showInputMessage="1" showErrorMessage="1" xr:uid="{721A4B93-A2DE-4E82-87C7-D325DCA7C04D}">
          <x14:formula1>
            <xm:f>Dados!$E$1:$E$3</xm:f>
          </x14:formula1>
          <xm:sqref>B12</xm:sqref>
        </x14:dataValidation>
        <x14:dataValidation type="list" allowBlank="1" showInputMessage="1" showErrorMessage="1" xr:uid="{00BF4CFF-8AF0-4CCE-B9EC-9CD462326298}">
          <x14:formula1>
            <xm:f>Dados!$A:$A</xm:f>
          </x14:formula1>
          <xm:sqref>B22</xm:sqref>
        </x14:dataValidation>
        <x14:dataValidation type="list" allowBlank="1" showInputMessage="1" showErrorMessage="1" xr:uid="{205AD19D-67C6-44A0-8274-DA4CA6C1DEDA}">
          <x14:formula1>
            <xm:f>Dados!$B:$B</xm:f>
          </x14:formula1>
          <xm:sqref>B34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56BE0-02CB-4566-9185-9920D9AA5BC9}">
  <dimension ref="A1:E145"/>
  <sheetViews>
    <sheetView workbookViewId="0">
      <selection activeCell="B31" sqref="B31"/>
    </sheetView>
  </sheetViews>
  <sheetFormatPr defaultColWidth="8.7109375" defaultRowHeight="15" x14ac:dyDescent="0.25"/>
  <cols>
    <col min="1" max="1" width="33.42578125" style="1" customWidth="1"/>
    <col min="2" max="2" width="86.28515625" style="1" bestFit="1" customWidth="1"/>
    <col min="3" max="3" width="41" style="1" bestFit="1" customWidth="1"/>
    <col min="4" max="4" width="53.85546875" style="1" bestFit="1" customWidth="1"/>
    <col min="5" max="5" width="46.28515625" style="1" bestFit="1" customWidth="1"/>
    <col min="6" max="16384" width="8.7109375" style="1"/>
  </cols>
  <sheetData>
    <row r="1" spans="1:5" ht="19.5" customHeight="1" x14ac:dyDescent="0.25">
      <c r="A1" s="1" t="s">
        <v>34</v>
      </c>
      <c r="B1" s="1" t="s">
        <v>35</v>
      </c>
      <c r="C1" s="1" t="s">
        <v>36</v>
      </c>
      <c r="D1" s="1" t="s">
        <v>37</v>
      </c>
      <c r="E1" s="1" t="s">
        <v>38</v>
      </c>
    </row>
    <row r="2" spans="1:5" ht="15" customHeight="1" x14ac:dyDescent="0.25">
      <c r="B2" s="1" t="s">
        <v>39</v>
      </c>
      <c r="C2" s="1" t="s">
        <v>227</v>
      </c>
      <c r="D2" s="1" t="s">
        <v>41</v>
      </c>
      <c r="E2" s="1" t="s">
        <v>42</v>
      </c>
    </row>
    <row r="3" spans="1:5" x14ac:dyDescent="0.25">
      <c r="B3" s="1" t="s">
        <v>43</v>
      </c>
      <c r="C3" s="1" t="s">
        <v>48</v>
      </c>
      <c r="D3" s="1" t="s">
        <v>45</v>
      </c>
      <c r="E3" s="1" t="s">
        <v>46</v>
      </c>
    </row>
    <row r="4" spans="1:5" x14ac:dyDescent="0.25">
      <c r="B4" s="1" t="s">
        <v>47</v>
      </c>
      <c r="C4" s="1" t="s">
        <v>44</v>
      </c>
    </row>
    <row r="5" spans="1:5" x14ac:dyDescent="0.25">
      <c r="B5" s="1" t="s">
        <v>49</v>
      </c>
      <c r="C5" s="1" t="s">
        <v>40</v>
      </c>
    </row>
    <row r="6" spans="1:5" x14ac:dyDescent="0.25">
      <c r="A6" s="1" t="s">
        <v>51</v>
      </c>
      <c r="B6" s="1" t="s">
        <v>52</v>
      </c>
      <c r="C6" s="1" t="s">
        <v>53</v>
      </c>
    </row>
    <row r="7" spans="1:5" x14ac:dyDescent="0.25">
      <c r="B7" s="1" t="s">
        <v>54</v>
      </c>
      <c r="C7" s="1" t="s">
        <v>50</v>
      </c>
    </row>
    <row r="8" spans="1:5" x14ac:dyDescent="0.25">
      <c r="C8" s="1" t="s">
        <v>55</v>
      </c>
    </row>
    <row r="9" spans="1:5" x14ac:dyDescent="0.25">
      <c r="C9" s="1" t="s">
        <v>56</v>
      </c>
    </row>
    <row r="10" spans="1:5" x14ac:dyDescent="0.25">
      <c r="A10" s="1" t="s">
        <v>58</v>
      </c>
      <c r="C10" s="1" t="s">
        <v>57</v>
      </c>
    </row>
    <row r="11" spans="1:5" x14ac:dyDescent="0.25">
      <c r="A11" s="1" t="s">
        <v>59</v>
      </c>
    </row>
    <row r="13" spans="1:5" x14ac:dyDescent="0.25">
      <c r="A13" s="1" t="s">
        <v>60</v>
      </c>
    </row>
    <row r="14" spans="1:5" x14ac:dyDescent="0.25">
      <c r="A14" s="1" t="s">
        <v>61</v>
      </c>
    </row>
    <row r="15" spans="1:5" x14ac:dyDescent="0.25">
      <c r="A15" s="1" t="s">
        <v>62</v>
      </c>
    </row>
    <row r="16" spans="1:5" x14ac:dyDescent="0.25">
      <c r="A16" s="1" t="s">
        <v>63</v>
      </c>
    </row>
    <row r="17" spans="1:1" x14ac:dyDescent="0.25">
      <c r="A17" s="1" t="s">
        <v>64</v>
      </c>
    </row>
    <row r="19" spans="1:1" x14ac:dyDescent="0.25">
      <c r="A19" s="1" t="s">
        <v>65</v>
      </c>
    </row>
    <row r="20" spans="1:1" x14ac:dyDescent="0.25">
      <c r="A20" s="1" t="s">
        <v>66</v>
      </c>
    </row>
    <row r="23" spans="1:1" x14ac:dyDescent="0.25">
      <c r="A23" s="1" t="s">
        <v>67</v>
      </c>
    </row>
    <row r="26" spans="1:1" x14ac:dyDescent="0.25">
      <c r="A26" s="1" t="s">
        <v>68</v>
      </c>
    </row>
    <row r="27" spans="1:1" x14ac:dyDescent="0.25">
      <c r="A27" s="1" t="s">
        <v>69</v>
      </c>
    </row>
    <row r="28" spans="1:1" x14ac:dyDescent="0.25">
      <c r="A28" s="1" t="s">
        <v>70</v>
      </c>
    </row>
    <row r="29" spans="1:1" x14ac:dyDescent="0.25">
      <c r="A29" s="1" t="s">
        <v>71</v>
      </c>
    </row>
    <row r="30" spans="1:1" x14ac:dyDescent="0.25">
      <c r="A30" s="1" t="s">
        <v>72</v>
      </c>
    </row>
    <row r="31" spans="1:1" x14ac:dyDescent="0.25">
      <c r="A31" s="1" t="s">
        <v>73</v>
      </c>
    </row>
    <row r="32" spans="1:1" x14ac:dyDescent="0.25">
      <c r="A32" s="1" t="s">
        <v>74</v>
      </c>
    </row>
    <row r="33" spans="1:1" x14ac:dyDescent="0.25">
      <c r="A33" s="1" t="s">
        <v>75</v>
      </c>
    </row>
    <row r="34" spans="1:1" x14ac:dyDescent="0.25">
      <c r="A34" s="1" t="s">
        <v>76</v>
      </c>
    </row>
    <row r="35" spans="1:1" x14ac:dyDescent="0.25">
      <c r="A35" s="1" t="s">
        <v>77</v>
      </c>
    </row>
    <row r="36" spans="1:1" x14ac:dyDescent="0.25">
      <c r="A36" s="1" t="s">
        <v>78</v>
      </c>
    </row>
    <row r="37" spans="1:1" x14ac:dyDescent="0.25">
      <c r="A37" s="1" t="s">
        <v>79</v>
      </c>
    </row>
    <row r="38" spans="1:1" x14ac:dyDescent="0.25">
      <c r="A38" s="1" t="s">
        <v>80</v>
      </c>
    </row>
    <row r="39" spans="1:1" x14ac:dyDescent="0.25">
      <c r="A39" s="1" t="s">
        <v>81</v>
      </c>
    </row>
    <row r="40" spans="1:1" x14ac:dyDescent="0.25">
      <c r="A40" s="1" t="s">
        <v>82</v>
      </c>
    </row>
    <row r="41" spans="1:1" x14ac:dyDescent="0.25">
      <c r="A41" s="1" t="s">
        <v>83</v>
      </c>
    </row>
    <row r="42" spans="1:1" x14ac:dyDescent="0.25">
      <c r="A42" s="1" t="s">
        <v>84</v>
      </c>
    </row>
    <row r="43" spans="1:1" x14ac:dyDescent="0.25">
      <c r="A43" s="1" t="s">
        <v>85</v>
      </c>
    </row>
    <row r="44" spans="1:1" x14ac:dyDescent="0.25">
      <c r="A44" s="1" t="s">
        <v>86</v>
      </c>
    </row>
    <row r="45" spans="1:1" x14ac:dyDescent="0.25">
      <c r="A45" s="1" t="s">
        <v>87</v>
      </c>
    </row>
    <row r="46" spans="1:1" x14ac:dyDescent="0.25">
      <c r="A46" s="1" t="s">
        <v>88</v>
      </c>
    </row>
    <row r="47" spans="1:1" x14ac:dyDescent="0.25">
      <c r="A47" s="1" t="s">
        <v>89</v>
      </c>
    </row>
    <row r="48" spans="1:1" x14ac:dyDescent="0.25">
      <c r="A48" s="1" t="s">
        <v>90</v>
      </c>
    </row>
    <row r="49" spans="1:1" x14ac:dyDescent="0.25">
      <c r="A49" s="1" t="s">
        <v>91</v>
      </c>
    </row>
    <row r="50" spans="1:1" x14ac:dyDescent="0.25">
      <c r="A50" s="1" t="s">
        <v>92</v>
      </c>
    </row>
    <row r="51" spans="1:1" x14ac:dyDescent="0.25">
      <c r="A51" s="1" t="s">
        <v>93</v>
      </c>
    </row>
    <row r="52" spans="1:1" x14ac:dyDescent="0.25">
      <c r="A52" s="1" t="s">
        <v>94</v>
      </c>
    </row>
    <row r="53" spans="1:1" x14ac:dyDescent="0.25">
      <c r="A53" s="1" t="s">
        <v>95</v>
      </c>
    </row>
    <row r="54" spans="1:1" x14ac:dyDescent="0.25">
      <c r="A54" s="1" t="s">
        <v>96</v>
      </c>
    </row>
    <row r="55" spans="1:1" x14ac:dyDescent="0.25">
      <c r="A55" s="1" t="s">
        <v>97</v>
      </c>
    </row>
    <row r="56" spans="1:1" x14ac:dyDescent="0.25">
      <c r="A56" s="1" t="s">
        <v>98</v>
      </c>
    </row>
    <row r="57" spans="1:1" x14ac:dyDescent="0.25">
      <c r="A57" s="1" t="s">
        <v>99</v>
      </c>
    </row>
    <row r="58" spans="1:1" x14ac:dyDescent="0.25">
      <c r="A58" s="1" t="s">
        <v>100</v>
      </c>
    </row>
    <row r="59" spans="1:1" x14ac:dyDescent="0.25">
      <c r="A59" s="1" t="s">
        <v>101</v>
      </c>
    </row>
    <row r="60" spans="1:1" x14ac:dyDescent="0.25">
      <c r="A60" s="1" t="s">
        <v>102</v>
      </c>
    </row>
    <row r="61" spans="1:1" x14ac:dyDescent="0.25">
      <c r="A61" s="1" t="s">
        <v>103</v>
      </c>
    </row>
    <row r="62" spans="1:1" x14ac:dyDescent="0.25">
      <c r="A62" s="1" t="s">
        <v>104</v>
      </c>
    </row>
    <row r="63" spans="1:1" x14ac:dyDescent="0.25">
      <c r="A63" s="1" t="s">
        <v>105</v>
      </c>
    </row>
    <row r="64" spans="1:1" x14ac:dyDescent="0.25">
      <c r="A64" s="1" t="s">
        <v>106</v>
      </c>
    </row>
    <row r="65" spans="1:1" x14ac:dyDescent="0.25">
      <c r="A65" s="1" t="s">
        <v>107</v>
      </c>
    </row>
    <row r="66" spans="1:1" x14ac:dyDescent="0.25">
      <c r="A66" s="1" t="s">
        <v>108</v>
      </c>
    </row>
    <row r="67" spans="1:1" x14ac:dyDescent="0.25">
      <c r="A67" s="1" t="s">
        <v>109</v>
      </c>
    </row>
    <row r="68" spans="1:1" x14ac:dyDescent="0.25">
      <c r="A68" s="1" t="s">
        <v>110</v>
      </c>
    </row>
    <row r="69" spans="1:1" x14ac:dyDescent="0.25">
      <c r="A69" s="1" t="s">
        <v>111</v>
      </c>
    </row>
    <row r="70" spans="1:1" x14ac:dyDescent="0.25">
      <c r="A70" s="1" t="s">
        <v>112</v>
      </c>
    </row>
    <row r="71" spans="1:1" x14ac:dyDescent="0.25">
      <c r="A71" s="1" t="s">
        <v>113</v>
      </c>
    </row>
    <row r="72" spans="1:1" x14ac:dyDescent="0.25">
      <c r="A72" s="1" t="s">
        <v>114</v>
      </c>
    </row>
    <row r="73" spans="1:1" x14ac:dyDescent="0.25">
      <c r="A73" s="1" t="s">
        <v>115</v>
      </c>
    </row>
    <row r="74" spans="1:1" x14ac:dyDescent="0.25">
      <c r="A74" s="1" t="s">
        <v>116</v>
      </c>
    </row>
    <row r="75" spans="1:1" x14ac:dyDescent="0.25">
      <c r="A75" s="1" t="s">
        <v>117</v>
      </c>
    </row>
    <row r="76" spans="1:1" x14ac:dyDescent="0.25">
      <c r="A76" s="1" t="s">
        <v>118</v>
      </c>
    </row>
    <row r="77" spans="1:1" x14ac:dyDescent="0.25">
      <c r="A77" s="1" t="s">
        <v>119</v>
      </c>
    </row>
    <row r="78" spans="1:1" x14ac:dyDescent="0.25">
      <c r="A78" s="1" t="s">
        <v>120</v>
      </c>
    </row>
    <row r="79" spans="1:1" x14ac:dyDescent="0.25">
      <c r="A79" s="1" t="s">
        <v>121</v>
      </c>
    </row>
    <row r="80" spans="1:1" x14ac:dyDescent="0.25">
      <c r="A80" s="1" t="s">
        <v>122</v>
      </c>
    </row>
    <row r="81" spans="1:1" x14ac:dyDescent="0.25">
      <c r="A81" s="1" t="s">
        <v>123</v>
      </c>
    </row>
    <row r="82" spans="1:1" x14ac:dyDescent="0.25">
      <c r="A82" s="1" t="s">
        <v>124</v>
      </c>
    </row>
    <row r="83" spans="1:1" x14ac:dyDescent="0.25">
      <c r="A83" s="1" t="s">
        <v>125</v>
      </c>
    </row>
    <row r="84" spans="1:1" x14ac:dyDescent="0.25">
      <c r="A84" s="1" t="s">
        <v>126</v>
      </c>
    </row>
    <row r="85" spans="1:1" x14ac:dyDescent="0.25">
      <c r="A85" s="1" t="s">
        <v>127</v>
      </c>
    </row>
    <row r="86" spans="1:1" x14ac:dyDescent="0.25">
      <c r="A86" s="1" t="s">
        <v>128</v>
      </c>
    </row>
    <row r="87" spans="1:1" x14ac:dyDescent="0.25">
      <c r="A87" s="1" t="s">
        <v>129</v>
      </c>
    </row>
    <row r="88" spans="1:1" x14ac:dyDescent="0.25">
      <c r="A88" s="1" t="s">
        <v>130</v>
      </c>
    </row>
    <row r="89" spans="1:1" x14ac:dyDescent="0.25">
      <c r="A89" s="1" t="s">
        <v>131</v>
      </c>
    </row>
    <row r="90" spans="1:1" x14ac:dyDescent="0.25">
      <c r="A90" s="1" t="s">
        <v>132</v>
      </c>
    </row>
    <row r="91" spans="1:1" x14ac:dyDescent="0.25">
      <c r="A91" s="1" t="s">
        <v>133</v>
      </c>
    </row>
    <row r="92" spans="1:1" x14ac:dyDescent="0.25">
      <c r="A92" s="1" t="s">
        <v>134</v>
      </c>
    </row>
    <row r="93" spans="1:1" x14ac:dyDescent="0.25">
      <c r="A93" s="1" t="s">
        <v>135</v>
      </c>
    </row>
    <row r="94" spans="1:1" x14ac:dyDescent="0.25">
      <c r="A94" s="1" t="s">
        <v>136</v>
      </c>
    </row>
    <row r="95" spans="1:1" x14ac:dyDescent="0.25">
      <c r="A95" s="1" t="s">
        <v>137</v>
      </c>
    </row>
    <row r="96" spans="1:1" x14ac:dyDescent="0.25">
      <c r="A96" s="1" t="s">
        <v>138</v>
      </c>
    </row>
    <row r="97" spans="1:1" x14ac:dyDescent="0.25">
      <c r="A97" s="1" t="s">
        <v>139</v>
      </c>
    </row>
    <row r="98" spans="1:1" x14ac:dyDescent="0.25">
      <c r="A98" s="1" t="s">
        <v>140</v>
      </c>
    </row>
    <row r="99" spans="1:1" x14ac:dyDescent="0.25">
      <c r="A99" s="1" t="s">
        <v>141</v>
      </c>
    </row>
    <row r="100" spans="1:1" x14ac:dyDescent="0.25">
      <c r="A100" s="1" t="s">
        <v>142</v>
      </c>
    </row>
    <row r="101" spans="1:1" x14ac:dyDescent="0.25">
      <c r="A101" s="1" t="s">
        <v>143</v>
      </c>
    </row>
    <row r="102" spans="1:1" x14ac:dyDescent="0.25">
      <c r="A102" s="1" t="s">
        <v>144</v>
      </c>
    </row>
    <row r="103" spans="1:1" x14ac:dyDescent="0.25">
      <c r="A103" s="1" t="s">
        <v>145</v>
      </c>
    </row>
    <row r="104" spans="1:1" x14ac:dyDescent="0.25">
      <c r="A104" s="1" t="s">
        <v>146</v>
      </c>
    </row>
    <row r="105" spans="1:1" x14ac:dyDescent="0.25">
      <c r="A105" s="1" t="s">
        <v>147</v>
      </c>
    </row>
    <row r="106" spans="1:1" x14ac:dyDescent="0.25">
      <c r="A106" s="1" t="s">
        <v>148</v>
      </c>
    </row>
    <row r="107" spans="1:1" x14ac:dyDescent="0.25">
      <c r="A107" s="1" t="s">
        <v>149</v>
      </c>
    </row>
    <row r="108" spans="1:1" x14ac:dyDescent="0.25">
      <c r="A108" s="1" t="s">
        <v>150</v>
      </c>
    </row>
    <row r="109" spans="1:1" x14ac:dyDescent="0.25">
      <c r="A109" s="1" t="s">
        <v>151</v>
      </c>
    </row>
    <row r="110" spans="1:1" x14ac:dyDescent="0.25">
      <c r="A110" s="1" t="s">
        <v>152</v>
      </c>
    </row>
    <row r="111" spans="1:1" x14ac:dyDescent="0.25">
      <c r="A111" s="1" t="s">
        <v>153</v>
      </c>
    </row>
    <row r="112" spans="1:1" x14ac:dyDescent="0.25">
      <c r="A112" s="1" t="s">
        <v>154</v>
      </c>
    </row>
    <row r="113" spans="1:1" x14ac:dyDescent="0.25">
      <c r="A113" s="1" t="s">
        <v>155</v>
      </c>
    </row>
    <row r="114" spans="1:1" x14ac:dyDescent="0.25">
      <c r="A114" s="1" t="s">
        <v>156</v>
      </c>
    </row>
    <row r="115" spans="1:1" x14ac:dyDescent="0.25">
      <c r="A115" s="1" t="s">
        <v>157</v>
      </c>
    </row>
    <row r="116" spans="1:1" x14ac:dyDescent="0.25">
      <c r="A116" s="1" t="s">
        <v>158</v>
      </c>
    </row>
    <row r="117" spans="1:1" x14ac:dyDescent="0.25">
      <c r="A117" s="1" t="s">
        <v>159</v>
      </c>
    </row>
    <row r="118" spans="1:1" x14ac:dyDescent="0.25">
      <c r="A118" s="1" t="s">
        <v>160</v>
      </c>
    </row>
    <row r="119" spans="1:1" x14ac:dyDescent="0.25">
      <c r="A119" s="1" t="s">
        <v>161</v>
      </c>
    </row>
    <row r="120" spans="1:1" x14ac:dyDescent="0.25">
      <c r="A120" s="1" t="s">
        <v>162</v>
      </c>
    </row>
    <row r="121" spans="1:1" x14ac:dyDescent="0.25">
      <c r="A121" s="1" t="s">
        <v>163</v>
      </c>
    </row>
    <row r="122" spans="1:1" x14ac:dyDescent="0.25">
      <c r="A122" s="1" t="s">
        <v>164</v>
      </c>
    </row>
    <row r="123" spans="1:1" x14ac:dyDescent="0.25">
      <c r="A123" s="1" t="s">
        <v>165</v>
      </c>
    </row>
    <row r="124" spans="1:1" x14ac:dyDescent="0.25">
      <c r="A124" s="1" t="s">
        <v>166</v>
      </c>
    </row>
    <row r="125" spans="1:1" x14ac:dyDescent="0.25">
      <c r="A125" s="1" t="s">
        <v>167</v>
      </c>
    </row>
    <row r="126" spans="1:1" x14ac:dyDescent="0.25">
      <c r="A126" s="1" t="s">
        <v>168</v>
      </c>
    </row>
    <row r="127" spans="1:1" x14ac:dyDescent="0.25">
      <c r="A127" s="1" t="s">
        <v>169</v>
      </c>
    </row>
    <row r="128" spans="1:1" x14ac:dyDescent="0.25">
      <c r="A128" s="1" t="s">
        <v>170</v>
      </c>
    </row>
    <row r="129" spans="1:1" x14ac:dyDescent="0.25">
      <c r="A129" s="1" t="s">
        <v>171</v>
      </c>
    </row>
    <row r="130" spans="1:1" x14ac:dyDescent="0.25">
      <c r="A130" s="1" t="s">
        <v>172</v>
      </c>
    </row>
    <row r="131" spans="1:1" x14ac:dyDescent="0.25">
      <c r="A131" s="1" t="s">
        <v>173</v>
      </c>
    </row>
    <row r="132" spans="1:1" x14ac:dyDescent="0.25">
      <c r="A132" s="1" t="s">
        <v>174</v>
      </c>
    </row>
    <row r="133" spans="1:1" x14ac:dyDescent="0.25">
      <c r="A133" s="1" t="s">
        <v>175</v>
      </c>
    </row>
    <row r="134" spans="1:1" x14ac:dyDescent="0.25">
      <c r="A134" s="1" t="s">
        <v>176</v>
      </c>
    </row>
    <row r="135" spans="1:1" x14ac:dyDescent="0.25">
      <c r="A135" s="1" t="s">
        <v>177</v>
      </c>
    </row>
    <row r="136" spans="1:1" x14ac:dyDescent="0.25">
      <c r="A136" s="1" t="s">
        <v>178</v>
      </c>
    </row>
    <row r="137" spans="1:1" x14ac:dyDescent="0.25">
      <c r="A137" s="1" t="s">
        <v>179</v>
      </c>
    </row>
    <row r="138" spans="1:1" x14ac:dyDescent="0.25">
      <c r="A138" s="1" t="s">
        <v>180</v>
      </c>
    </row>
    <row r="139" spans="1:1" x14ac:dyDescent="0.25">
      <c r="A139" s="1" t="s">
        <v>181</v>
      </c>
    </row>
    <row r="140" spans="1:1" x14ac:dyDescent="0.25">
      <c r="A140" s="1" t="s">
        <v>182</v>
      </c>
    </row>
    <row r="141" spans="1:1" x14ac:dyDescent="0.25">
      <c r="A141" s="1" t="s">
        <v>183</v>
      </c>
    </row>
    <row r="142" spans="1:1" x14ac:dyDescent="0.25">
      <c r="A142" s="1" t="s">
        <v>184</v>
      </c>
    </row>
    <row r="143" spans="1:1" x14ac:dyDescent="0.25">
      <c r="A143" s="1" t="s">
        <v>185</v>
      </c>
    </row>
    <row r="144" spans="1:1" x14ac:dyDescent="0.25">
      <c r="A144" s="1" t="s">
        <v>186</v>
      </c>
    </row>
    <row r="145" spans="1:1" x14ac:dyDescent="0.25">
      <c r="A145" s="1" t="s">
        <v>187</v>
      </c>
    </row>
  </sheetData>
  <sheetProtection sheet="1" objects="1" scenarios="1"/>
  <sortState xmlns:xlrd2="http://schemas.microsoft.com/office/spreadsheetml/2017/richdata2" ref="C1:C10">
    <sortCondition ref="C1:C10"/>
  </sortState>
  <pageMargins left="0.70000000000000007" right="0.70000000000000007" top="0.75" bottom="0.75" header="0.30000000000000004" footer="0.3000000000000000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99F31-F227-4F4D-B764-3346B5F9B97D}">
  <dimension ref="A1:N34"/>
  <sheetViews>
    <sheetView workbookViewId="0">
      <selection activeCell="A8" sqref="A8:C8"/>
    </sheetView>
  </sheetViews>
  <sheetFormatPr defaultColWidth="8.7109375" defaultRowHeight="15" x14ac:dyDescent="0.25"/>
  <cols>
    <col min="1" max="1" width="27" style="1" customWidth="1"/>
    <col min="2" max="2" width="10.5703125" style="1" customWidth="1"/>
    <col min="3" max="4" width="13.140625" style="1" customWidth="1"/>
    <col min="5" max="5" width="18.140625" style="1" customWidth="1"/>
    <col min="6" max="6" width="10.5703125" style="1" customWidth="1"/>
    <col min="7" max="7" width="8.28515625" style="1" customWidth="1"/>
    <col min="8" max="8" width="17.42578125" style="1" customWidth="1"/>
    <col min="9" max="9" width="11" style="1" customWidth="1"/>
    <col min="10" max="11" width="8.7109375" style="1" customWidth="1"/>
    <col min="12" max="12" width="19.42578125" style="1" customWidth="1"/>
    <col min="13" max="1024" width="8.5703125" style="1" customWidth="1"/>
    <col min="1025" max="1025" width="8.7109375" style="1" customWidth="1"/>
    <col min="1026" max="16384" width="8.7109375" style="1"/>
  </cols>
  <sheetData>
    <row r="1" spans="1:14" ht="15.75" x14ac:dyDescent="0.25">
      <c r="A1" s="59" t="s">
        <v>188</v>
      </c>
      <c r="B1" s="59"/>
      <c r="C1" s="59"/>
      <c r="D1" s="59"/>
      <c r="E1" s="59"/>
      <c r="N1" s="1" t="s">
        <v>189</v>
      </c>
    </row>
    <row r="2" spans="1:14" ht="15.75" x14ac:dyDescent="0.25">
      <c r="A2" s="60" t="s">
        <v>190</v>
      </c>
      <c r="B2" s="60"/>
      <c r="C2" s="60"/>
      <c r="D2" s="60"/>
      <c r="E2" s="60"/>
      <c r="N2" s="1" t="s">
        <v>191</v>
      </c>
    </row>
    <row r="3" spans="1:14" x14ac:dyDescent="0.25">
      <c r="N3" s="1" t="s">
        <v>192</v>
      </c>
    </row>
    <row r="4" spans="1:14" ht="15.75" x14ac:dyDescent="0.25">
      <c r="A4" s="61" t="s">
        <v>193</v>
      </c>
      <c r="B4" s="61"/>
      <c r="C4" s="61"/>
      <c r="D4" s="61"/>
      <c r="E4" s="61"/>
      <c r="H4" s="62" t="s">
        <v>194</v>
      </c>
      <c r="I4" s="62"/>
      <c r="J4" s="62"/>
      <c r="K4" s="62"/>
    </row>
    <row r="5" spans="1:14" ht="15" customHeight="1" x14ac:dyDescent="0.25">
      <c r="H5" s="16" t="s">
        <v>195</v>
      </c>
      <c r="I5" s="17">
        <v>1</v>
      </c>
      <c r="K5" s="63" t="s">
        <v>196</v>
      </c>
      <c r="L5" s="63"/>
    </row>
    <row r="6" spans="1:14" x14ac:dyDescent="0.25">
      <c r="A6" s="64" t="s">
        <v>197</v>
      </c>
      <c r="B6" s="64"/>
      <c r="C6" s="64"/>
      <c r="D6" s="18">
        <v>48.98</v>
      </c>
      <c r="H6" s="16" t="s">
        <v>198</v>
      </c>
      <c r="I6" s="17">
        <v>1</v>
      </c>
      <c r="K6" s="63"/>
      <c r="L6" s="63"/>
    </row>
    <row r="7" spans="1:14" x14ac:dyDescent="0.25">
      <c r="A7" s="64" t="s">
        <v>199</v>
      </c>
      <c r="B7" s="64"/>
      <c r="C7" s="64"/>
      <c r="D7" s="19">
        <v>2.2799999999999998</v>
      </c>
      <c r="L7" s="20"/>
    </row>
    <row r="8" spans="1:14" x14ac:dyDescent="0.25">
      <c r="A8" s="64" t="s">
        <v>200</v>
      </c>
      <c r="B8" s="64"/>
      <c r="C8" s="64"/>
      <c r="D8" s="19">
        <v>2.77</v>
      </c>
      <c r="H8" s="21" t="s">
        <v>201</v>
      </c>
      <c r="I8" s="21" t="s">
        <v>202</v>
      </c>
    </row>
    <row r="9" spans="1:14" x14ac:dyDescent="0.25">
      <c r="A9" s="22"/>
      <c r="B9" s="22"/>
      <c r="C9" s="22"/>
      <c r="H9" s="16" t="s">
        <v>203</v>
      </c>
      <c r="I9" s="23">
        <f>(I5*B19)+I6*B20</f>
        <v>366.32141999999999</v>
      </c>
      <c r="L9" s="24"/>
      <c r="M9" s="24"/>
    </row>
    <row r="10" spans="1:14" x14ac:dyDescent="0.25">
      <c r="A10" s="65" t="s">
        <v>204</v>
      </c>
      <c r="B10" s="65"/>
      <c r="C10" s="65"/>
      <c r="D10" s="65"/>
      <c r="E10" s="65"/>
      <c r="H10" s="16" t="s">
        <v>205</v>
      </c>
      <c r="I10" s="23">
        <f>(I5*D19)+I6*D20</f>
        <v>610.53570000000002</v>
      </c>
      <c r="L10" s="24"/>
      <c r="M10" s="24"/>
    </row>
    <row r="11" spans="1:14" x14ac:dyDescent="0.25">
      <c r="A11" s="25" t="s">
        <v>206</v>
      </c>
      <c r="B11" s="26" t="s">
        <v>203</v>
      </c>
      <c r="C11" s="26" t="s">
        <v>207</v>
      </c>
      <c r="D11" s="26" t="s">
        <v>208</v>
      </c>
      <c r="E11" s="26" t="s">
        <v>209</v>
      </c>
      <c r="H11" s="16" t="s">
        <v>210</v>
      </c>
      <c r="I11" s="23">
        <f>(I5*E19)+I6*E20</f>
        <v>895.45236</v>
      </c>
    </row>
    <row r="12" spans="1:14" x14ac:dyDescent="0.25">
      <c r="A12" s="27" t="s">
        <v>211</v>
      </c>
      <c r="B12" s="28">
        <v>1.8</v>
      </c>
      <c r="C12" s="28">
        <v>2.2000000000000002</v>
      </c>
      <c r="D12" s="28">
        <v>3</v>
      </c>
      <c r="E12" s="28">
        <v>4.4000000000000004</v>
      </c>
    </row>
    <row r="13" spans="1:14" x14ac:dyDescent="0.25">
      <c r="A13" s="27" t="s">
        <v>212</v>
      </c>
      <c r="B13" s="29">
        <f>B12*D7*D6</f>
        <v>201.01391999999998</v>
      </c>
      <c r="C13" s="29">
        <f>C12*D7*D6</f>
        <v>245.68367999999998</v>
      </c>
      <c r="D13" s="29">
        <f>D12*D7*D6</f>
        <v>335.02319999999997</v>
      </c>
      <c r="E13" s="29">
        <f>E12*D7*D6</f>
        <v>491.36735999999996</v>
      </c>
    </row>
    <row r="14" spans="1:14" x14ac:dyDescent="0.25">
      <c r="A14" s="27" t="s">
        <v>213</v>
      </c>
      <c r="B14" s="29">
        <f>0.5*B13</f>
        <v>100.50695999999999</v>
      </c>
      <c r="C14" s="29">
        <f>0.5*C13</f>
        <v>122.84183999999999</v>
      </c>
      <c r="D14" s="29">
        <f>0.5*D13</f>
        <v>167.51159999999999</v>
      </c>
      <c r="E14" s="29">
        <f>0.5*E13</f>
        <v>245.68367999999998</v>
      </c>
      <c r="F14" s="30"/>
      <c r="H14" s="66" t="s">
        <v>214</v>
      </c>
      <c r="I14" s="66"/>
      <c r="J14" s="66"/>
    </row>
    <row r="15" spans="1:14" x14ac:dyDescent="0.25">
      <c r="H15" s="1" t="s">
        <v>215</v>
      </c>
      <c r="I15" s="1">
        <v>19</v>
      </c>
    </row>
    <row r="16" spans="1:14" x14ac:dyDescent="0.25">
      <c r="A16" s="65" t="s">
        <v>216</v>
      </c>
      <c r="B16" s="65"/>
      <c r="C16" s="65"/>
      <c r="D16" s="65"/>
      <c r="E16" s="65"/>
      <c r="H16" s="1" t="s">
        <v>217</v>
      </c>
      <c r="I16" s="1">
        <v>77</v>
      </c>
    </row>
    <row r="17" spans="1:10" x14ac:dyDescent="0.25">
      <c r="A17" s="25" t="s">
        <v>206</v>
      </c>
      <c r="B17" s="26" t="s">
        <v>203</v>
      </c>
      <c r="C17" s="26" t="s">
        <v>207</v>
      </c>
      <c r="D17" s="26" t="s">
        <v>208</v>
      </c>
      <c r="E17" s="26" t="s">
        <v>209</v>
      </c>
      <c r="H17" s="1" t="s">
        <v>218</v>
      </c>
      <c r="I17" s="1">
        <v>17</v>
      </c>
    </row>
    <row r="18" spans="1:10" x14ac:dyDescent="0.25">
      <c r="A18" s="27" t="s">
        <v>211</v>
      </c>
      <c r="B18" s="28">
        <v>1.8</v>
      </c>
      <c r="C18" s="28">
        <v>2.2000000000000002</v>
      </c>
      <c r="D18" s="28">
        <v>3</v>
      </c>
      <c r="E18" s="28">
        <v>4.4000000000000004</v>
      </c>
      <c r="H18" s="1" t="s">
        <v>219</v>
      </c>
      <c r="I18" s="1">
        <v>35</v>
      </c>
    </row>
    <row r="19" spans="1:10" x14ac:dyDescent="0.25">
      <c r="A19" s="27" t="s">
        <v>212</v>
      </c>
      <c r="B19" s="29">
        <f>B18*D8*D6</f>
        <v>244.21427999999997</v>
      </c>
      <c r="C19" s="29">
        <f>C18*D8*D6</f>
        <v>298.48412000000002</v>
      </c>
      <c r="D19" s="29">
        <f>D18*D8*D6</f>
        <v>407.02379999999999</v>
      </c>
      <c r="E19" s="29">
        <f>E18*D8*D6</f>
        <v>596.96824000000004</v>
      </c>
    </row>
    <row r="20" spans="1:10" x14ac:dyDescent="0.25">
      <c r="A20" s="27" t="s">
        <v>213</v>
      </c>
      <c r="B20" s="29">
        <f>0.5*B19</f>
        <v>122.10713999999999</v>
      </c>
      <c r="C20" s="29">
        <f>0.5*C19</f>
        <v>149.24206000000001</v>
      </c>
      <c r="D20" s="29">
        <f>0.5*D19</f>
        <v>203.5119</v>
      </c>
      <c r="E20" s="29">
        <f>0.5*E19</f>
        <v>298.48412000000002</v>
      </c>
    </row>
    <row r="21" spans="1:10" x14ac:dyDescent="0.25">
      <c r="G21" s="1">
        <v>5</v>
      </c>
    </row>
    <row r="22" spans="1:10" x14ac:dyDescent="0.25">
      <c r="A22" s="1" t="s">
        <v>220</v>
      </c>
      <c r="G22" s="30">
        <f>G21*E13</f>
        <v>2456.8368</v>
      </c>
      <c r="H22" s="1">
        <f>E13*6</f>
        <v>2948.2041599999998</v>
      </c>
      <c r="J22" s="30"/>
    </row>
    <row r="23" spans="1:10" x14ac:dyDescent="0.25">
      <c r="G23" s="30">
        <f>E14</f>
        <v>245.68367999999998</v>
      </c>
      <c r="H23" s="30">
        <f>E14</f>
        <v>245.68367999999998</v>
      </c>
    </row>
    <row r="24" spans="1:10" x14ac:dyDescent="0.25">
      <c r="G24" s="30">
        <f>G22+G23</f>
        <v>2702.5204800000001</v>
      </c>
      <c r="H24" s="30">
        <f>H22+H23</f>
        <v>3193.8878399999999</v>
      </c>
    </row>
    <row r="27" spans="1:10" x14ac:dyDescent="0.25">
      <c r="H27" s="1">
        <f>D13*5</f>
        <v>1675.116</v>
      </c>
    </row>
    <row r="28" spans="1:10" x14ac:dyDescent="0.25">
      <c r="H28" s="30">
        <f>D14</f>
        <v>167.51159999999999</v>
      </c>
    </row>
    <row r="29" spans="1:10" x14ac:dyDescent="0.25">
      <c r="A29" s="1" t="s">
        <v>221</v>
      </c>
      <c r="B29" s="1">
        <v>201.01</v>
      </c>
      <c r="H29" s="1">
        <f>SUM(H27:H28)</f>
        <v>1842.6276</v>
      </c>
    </row>
    <row r="30" spans="1:10" x14ac:dyDescent="0.25">
      <c r="A30" s="1" t="s">
        <v>222</v>
      </c>
      <c r="B30" s="1">
        <v>244.21</v>
      </c>
    </row>
    <row r="31" spans="1:10" x14ac:dyDescent="0.25">
      <c r="A31" s="1" t="s">
        <v>223</v>
      </c>
      <c r="B31" s="1">
        <v>335.02</v>
      </c>
    </row>
    <row r="32" spans="1:10" x14ac:dyDescent="0.25">
      <c r="A32" s="1" t="s">
        <v>224</v>
      </c>
      <c r="B32" s="1">
        <v>407.02</v>
      </c>
    </row>
    <row r="33" spans="1:2" x14ac:dyDescent="0.25">
      <c r="A33" s="1" t="s">
        <v>225</v>
      </c>
      <c r="B33" s="1">
        <v>491.37</v>
      </c>
    </row>
    <row r="34" spans="1:2" x14ac:dyDescent="0.25">
      <c r="A34" s="1" t="s">
        <v>226</v>
      </c>
      <c r="B34" s="1">
        <v>596.97</v>
      </c>
    </row>
  </sheetData>
  <sheetProtection sheet="1" objects="1" scenarios="1"/>
  <mergeCells count="11">
    <mergeCell ref="A7:C7"/>
    <mergeCell ref="A8:C8"/>
    <mergeCell ref="A10:E10"/>
    <mergeCell ref="H14:J14"/>
    <mergeCell ref="A16:E16"/>
    <mergeCell ref="A1:E1"/>
    <mergeCell ref="A2:E2"/>
    <mergeCell ref="A4:E4"/>
    <mergeCell ref="H4:K4"/>
    <mergeCell ref="K5:L6"/>
    <mergeCell ref="A6:C6"/>
  </mergeCells>
  <pageMargins left="0.70000000000000007" right="0.70000000000000007" top="0.75" bottom="0.75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Diarias_Vencidas</vt:lpstr>
      <vt:lpstr>Dados</vt:lpstr>
      <vt:lpstr>dados2</vt:lpstr>
      <vt:lpstr>Diarias_Vencidas!Area_de_impressao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Eduardo Stefanello</cp:lastModifiedBy>
  <cp:revision>10</cp:revision>
  <dcterms:created xsi:type="dcterms:W3CDTF">2023-11-27T19:37:22Z</dcterms:created>
  <dcterms:modified xsi:type="dcterms:W3CDTF">2025-10-30T12:29:03Z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0x010100B89F2BA84E19E24F9AA68E0D4E3894CB</vt:lpwstr>
  </property>
</Properties>
</file>